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4" i="1"/>
  <c r="J33" i="1"/>
  <c r="J34" i="1"/>
  <c r="J35" i="1"/>
  <c r="J36" i="1"/>
  <c r="J37" i="1"/>
  <c r="J38" i="1"/>
  <c r="J39" i="1"/>
  <c r="J40" i="1"/>
  <c r="J41" i="1"/>
  <c r="J42" i="1"/>
  <c r="J32" i="1"/>
  <c r="J24" i="1"/>
  <c r="J25" i="1"/>
  <c r="J26" i="1"/>
  <c r="J27" i="1"/>
  <c r="J28" i="1"/>
  <c r="J29" i="1"/>
  <c r="J30" i="1"/>
  <c r="J23" i="1"/>
  <c r="J13" i="1"/>
  <c r="J14" i="1"/>
  <c r="J15" i="1"/>
  <c r="J16" i="1"/>
  <c r="J17" i="1"/>
  <c r="J18" i="1"/>
  <c r="J19" i="1"/>
  <c r="J20" i="1"/>
  <c r="J21" i="1"/>
  <c r="J12" i="1"/>
  <c r="G69" i="1" l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L51" i="1" s="1"/>
  <c r="G52" i="1"/>
  <c r="K52" i="1" s="1"/>
  <c r="G53" i="1"/>
  <c r="K53" i="1" s="1"/>
  <c r="G54" i="1"/>
  <c r="K54" i="1" s="1"/>
  <c r="L54" i="1" s="1"/>
  <c r="G55" i="1"/>
  <c r="K55" i="1" s="1"/>
  <c r="L55" i="1" s="1"/>
  <c r="G56" i="1"/>
  <c r="K56" i="1" s="1"/>
  <c r="G57" i="1"/>
  <c r="K57" i="1" s="1"/>
  <c r="G58" i="1"/>
  <c r="K58" i="1" s="1"/>
  <c r="G59" i="1"/>
  <c r="K59" i="1" s="1"/>
  <c r="G60" i="1"/>
  <c r="K60" i="1" s="1"/>
  <c r="G44" i="1"/>
  <c r="K44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L39" i="1" s="1"/>
  <c r="G40" i="1"/>
  <c r="K40" i="1" s="1"/>
  <c r="G41" i="1"/>
  <c r="K41" i="1" s="1"/>
  <c r="G42" i="1"/>
  <c r="K42" i="1" s="1"/>
  <c r="G32" i="1"/>
  <c r="K32" i="1" s="1"/>
  <c r="G24" i="1"/>
  <c r="K24" i="1" s="1"/>
  <c r="L24" i="1" s="1"/>
  <c r="G25" i="1"/>
  <c r="K25" i="1" s="1"/>
  <c r="L25" i="1" s="1"/>
  <c r="G26" i="1"/>
  <c r="K26" i="1" s="1"/>
  <c r="L26" i="1" s="1"/>
  <c r="G27" i="1"/>
  <c r="K27" i="1" s="1"/>
  <c r="G28" i="1"/>
  <c r="K28" i="1" s="1"/>
  <c r="G29" i="1"/>
  <c r="K29" i="1" s="1"/>
  <c r="G30" i="1"/>
  <c r="K30" i="1" s="1"/>
  <c r="L30" i="1" s="1"/>
  <c r="G23" i="1"/>
  <c r="K23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L21" i="1" s="1"/>
  <c r="G12" i="1"/>
  <c r="K12" i="1" s="1"/>
  <c r="L59" i="1" l="1"/>
  <c r="L58" i="1"/>
  <c r="L57" i="1"/>
  <c r="L56" i="1"/>
  <c r="L53" i="1"/>
  <c r="L52" i="1"/>
  <c r="L50" i="1"/>
  <c r="L49" i="1"/>
  <c r="L48" i="1"/>
  <c r="L47" i="1"/>
  <c r="L46" i="1"/>
  <c r="L45" i="1"/>
  <c r="L44" i="1"/>
  <c r="L42" i="1"/>
  <c r="L40" i="1"/>
  <c r="L38" i="1"/>
  <c r="L37" i="1"/>
  <c r="L36" i="1"/>
  <c r="L35" i="1"/>
  <c r="L34" i="1"/>
  <c r="L33" i="1"/>
  <c r="L32" i="1"/>
  <c r="L29" i="1"/>
  <c r="L27" i="1"/>
  <c r="L23" i="1"/>
  <c r="L19" i="1"/>
  <c r="L18" i="1"/>
  <c r="L16" i="1"/>
  <c r="L15" i="1"/>
  <c r="L14" i="1"/>
  <c r="L13" i="1"/>
  <c r="L12" i="1"/>
  <c r="J82" i="1" l="1"/>
  <c r="K82" i="1" s="1"/>
  <c r="L82" i="1" s="1"/>
  <c r="J81" i="1"/>
  <c r="J80" i="1"/>
  <c r="K80" i="1"/>
  <c r="L80" i="1" s="1"/>
  <c r="J79" i="1"/>
  <c r="J78" i="1"/>
  <c r="K78" i="1" s="1"/>
  <c r="L78" i="1" s="1"/>
  <c r="J77" i="1"/>
  <c r="J76" i="1"/>
  <c r="K76" i="1" s="1"/>
  <c r="L76" i="1" s="1"/>
  <c r="J75" i="1"/>
  <c r="J74" i="1"/>
  <c r="K74" i="1"/>
  <c r="L74" i="1" s="1"/>
  <c r="J73" i="1"/>
  <c r="J72" i="1"/>
  <c r="K72" i="1" s="1"/>
  <c r="L72" i="1" s="1"/>
  <c r="J71" i="1"/>
  <c r="J70" i="1"/>
  <c r="K70" i="1" s="1"/>
  <c r="L70" i="1" s="1"/>
  <c r="J69" i="1"/>
  <c r="J68" i="1"/>
  <c r="G68" i="1"/>
  <c r="J66" i="1"/>
  <c r="G66" i="1"/>
  <c r="J65" i="1"/>
  <c r="G65" i="1"/>
  <c r="J61" i="1"/>
  <c r="I61" i="1"/>
  <c r="H61" i="1"/>
  <c r="F61" i="1"/>
  <c r="E61" i="1"/>
  <c r="D61" i="1"/>
  <c r="C61" i="1"/>
  <c r="L60" i="1"/>
  <c r="I43" i="1"/>
  <c r="H43" i="1"/>
  <c r="F43" i="1"/>
  <c r="E43" i="1"/>
  <c r="D43" i="1"/>
  <c r="C43" i="1"/>
  <c r="L41" i="1"/>
  <c r="J43" i="1"/>
  <c r="G43" i="1"/>
  <c r="J31" i="1"/>
  <c r="I31" i="1"/>
  <c r="H31" i="1"/>
  <c r="F31" i="1"/>
  <c r="E31" i="1"/>
  <c r="D31" i="1"/>
  <c r="C31" i="1"/>
  <c r="L28" i="1"/>
  <c r="I22" i="1"/>
  <c r="H22" i="1"/>
  <c r="F22" i="1"/>
  <c r="E22" i="1"/>
  <c r="D22" i="1"/>
  <c r="C22" i="1"/>
  <c r="L20" i="1"/>
  <c r="L17" i="1"/>
  <c r="J22" i="1"/>
  <c r="G22" i="1"/>
  <c r="K68" i="1" l="1"/>
  <c r="L68" i="1" s="1"/>
  <c r="C63" i="1"/>
  <c r="H63" i="1"/>
  <c r="I63" i="1"/>
  <c r="D63" i="1"/>
  <c r="K65" i="1"/>
  <c r="L65" i="1" s="1"/>
  <c r="K66" i="1"/>
  <c r="L66" i="1" s="1"/>
  <c r="K69" i="1"/>
  <c r="L69" i="1" s="1"/>
  <c r="K71" i="1"/>
  <c r="L71" i="1" s="1"/>
  <c r="K73" i="1"/>
  <c r="L73" i="1" s="1"/>
  <c r="K75" i="1"/>
  <c r="L75" i="1" s="1"/>
  <c r="K77" i="1"/>
  <c r="L77" i="1" s="1"/>
  <c r="K79" i="1"/>
  <c r="L79" i="1" s="1"/>
  <c r="K81" i="1"/>
  <c r="L81" i="1" s="1"/>
  <c r="E63" i="1"/>
  <c r="F63" i="1"/>
  <c r="J63" i="1"/>
  <c r="L61" i="1"/>
  <c r="K61" i="1"/>
  <c r="L31" i="1"/>
  <c r="K31" i="1"/>
  <c r="G31" i="1"/>
  <c r="G61" i="1"/>
  <c r="G63" i="1" l="1"/>
  <c r="K43" i="1"/>
  <c r="L43" i="1"/>
  <c r="K22" i="1"/>
  <c r="L22" i="1"/>
  <c r="L63" i="1" l="1"/>
  <c r="K63" i="1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<sst xmlns="http://schemas.openxmlformats.org/spreadsheetml/2006/main" count="102" uniqueCount="102">
  <si>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</si>
  <si>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</si>
  <si>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</si>
  <si>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</si>
  <si>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</si>
  <si>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</si>
  <si>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</si>
  <si>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</si>
  <si>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</si>
  <si>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Wolfenbüttel</t>
  </si>
  <si>
    <t>241001</t>
  </si>
  <si>
    <t xml:space="preserve">Holzminden </t>
  </si>
  <si>
    <t>Wittmund</t>
  </si>
  <si>
    <t>153017</t>
  </si>
  <si>
    <t>157006</t>
  </si>
  <si>
    <t>Peine, Stadt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</si>
  <si>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</si>
  <si>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</si>
  <si>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</si>
  <si>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</si>
  <si>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</si>
  <si>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</si>
  <si>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</si>
  <si>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</si>
  <si>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</si>
  <si>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</si>
  <si>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</si>
  <si>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</si>
  <si>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</si>
  <si>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</si>
  <si>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</si>
  <si>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</si>
  <si>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Göttingen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</si>
  <si>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</si>
  <si>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</si>
  <si>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</si>
  <si>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</si>
  <si>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</si>
  <si>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</si>
  <si>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Grafschaft Bentheim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</si>
  <si>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</si>
  <si>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</si>
  <si>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</si>
  <si>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</si>
  <si>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</si>
  <si>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Langenhagen, 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</si>
  <si>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Korrekturen bedingte Bevölkerungsabnahme/-zunahme auf, dadurch ist die Summe aus Bevölkerungsstand Vormonat, Natürliche Bevölkerungsbewegung und Wanderungen mit dem Bevölkerungsstand aktueller Monat nicht identisch.</t>
  </si>
  <si>
    <r>
      <t>Ausgewählte kreisangehörige Städte</t>
    </r>
    <r>
      <rPr>
        <vertAlign val="superscript"/>
        <sz val="6"/>
        <rFont val="NDSFrutiger 55 Roman"/>
      </rPr>
      <t>2)</t>
    </r>
  </si>
  <si>
    <t>Gifhorn</t>
  </si>
  <si>
    <t>Uelzen</t>
  </si>
  <si>
    <t>Melle, Stadt</t>
  </si>
  <si>
    <t>Helmstedt</t>
  </si>
  <si>
    <t>Rotenburg (Wümme)</t>
  </si>
  <si>
    <t>159016</t>
  </si>
  <si>
    <t>Bevölkerungs-stand am 01.01.2017</t>
  </si>
  <si>
    <t>Bevölkerungs-stand am 31.01.2017</t>
  </si>
  <si>
    <t>Braunschweig, Stadt</t>
  </si>
  <si>
    <t>Salzgitter, Stadt</t>
  </si>
  <si>
    <t>Wolfsburg, Stadt</t>
  </si>
  <si>
    <t>Goslar</t>
  </si>
  <si>
    <t>Northeim</t>
  </si>
  <si>
    <t>Peine</t>
  </si>
  <si>
    <t>Region Hannover</t>
  </si>
  <si>
    <r>
      <t>Hameln-Pyrmont</t>
    </r>
    <r>
      <rPr>
        <vertAlign val="superscript"/>
        <sz val="6"/>
        <rFont val="NDSFrutiger 45 Light"/>
      </rPr>
      <t>3)</t>
    </r>
  </si>
  <si>
    <t>Hildesheim</t>
  </si>
  <si>
    <t>Nienburg (Weser)</t>
  </si>
  <si>
    <r>
      <t>Schaumburg</t>
    </r>
    <r>
      <rPr>
        <vertAlign val="superscript"/>
        <sz val="6"/>
        <rFont val="NDSFrutiger 45 Light"/>
      </rPr>
      <t>3)</t>
    </r>
  </si>
  <si>
    <t>Celle</t>
  </si>
  <si>
    <t>Cuxhaven</t>
  </si>
  <si>
    <t>Harburg</t>
  </si>
  <si>
    <t>Lüchow-Dannenberg</t>
  </si>
  <si>
    <t>Lüneburg</t>
  </si>
  <si>
    <t>Osterholz</t>
  </si>
  <si>
    <t>Stade</t>
  </si>
  <si>
    <t>Verden</t>
  </si>
  <si>
    <t>Delmenhorst, Stadt</t>
  </si>
  <si>
    <t>Emden, Stadt</t>
  </si>
  <si>
    <t>Oldenburg (Oldb), Stadt</t>
  </si>
  <si>
    <t>Osnabrück, Stadt</t>
  </si>
  <si>
    <t>Wilhelmshaven, Stadt</t>
  </si>
  <si>
    <t>Ammerland</t>
  </si>
  <si>
    <t>Aurich</t>
  </si>
  <si>
    <t>Emsland</t>
  </si>
  <si>
    <t>Friesland</t>
  </si>
  <si>
    <t>Leer</t>
  </si>
  <si>
    <t>Oldenburg</t>
  </si>
  <si>
    <t>Osnabrück</t>
  </si>
  <si>
    <t>Vechta</t>
  </si>
  <si>
    <t>Wesermarsch</t>
  </si>
  <si>
    <t>Goslar, Stadt</t>
  </si>
  <si>
    <t>Wolfenbüttel, Stadt</t>
  </si>
  <si>
    <t>Garbsen, Stadt</t>
  </si>
  <si>
    <t>Hameln, Stadt</t>
  </si>
  <si>
    <t>Hildesheim, Stadt</t>
  </si>
  <si>
    <t>Celle, Stadt</t>
  </si>
  <si>
    <t>Cuxhaven, Stadt</t>
  </si>
  <si>
    <t>Lüneburg, Hansestadt</t>
  </si>
  <si>
    <t>Stade, Hansestadt</t>
  </si>
  <si>
    <t>Lingen (Ems), Stadt</t>
  </si>
  <si>
    <t>Nordhorn, Stadt</t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</si>
  <si>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</si>
  <si>
    <r>
      <t>Bevölkerungsveränderungen in den kreisfreien Städten und Landkreisen im Januar 2017</t>
    </r>
    <r>
      <rPr>
        <b/>
        <vertAlign val="superscript"/>
        <sz val="9"/>
        <rFont val="NDSFrutiger 55 Roman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</si>
</sst>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sz val="8"/>
      <name val="NDSFrutiger 45 Light"/>
    </font>
    <font>
      <b/>
      <sz val="9"/>
      <name val="NDSFrutiger 55 Roman"/>
    </font>
    <font>
      <b/>
      <vertAlign val="superscript"/>
      <sz val="9"/>
      <name val="NDSFrutiger 55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left"/>
    </xf>
    <xf numFmtId="0" fontId="8" fillId="0" borderId="0" xfId="0" applyFont="1" applyFill="1"/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2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zoomScalePageLayoutView="200" workbookViewId="0">
      <selection activeCell="A4" sqref="A4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6"/>
      <c r="B1" s="46"/>
      <c r="C1" s="46"/>
      <c r="D1" s="46"/>
      <c r="E1" s="46"/>
      <c r="F1" s="46"/>
    </row>
    <row r="2" spans="1:18" ht="11.1" customHeight="1" x14ac:dyDescent="0.2">
      <c r="A2" s="47"/>
      <c r="B2" s="46"/>
      <c r="D2" s="46"/>
      <c r="E2" s="46"/>
      <c r="F2" s="46"/>
    </row>
    <row r="3" spans="1:18" ht="15" customHeight="1" x14ac:dyDescent="0.2">
      <c r="A3" s="47" t="s">
        <v>100</v>
      </c>
    </row>
    <row r="4" spans="1:18" ht="13.5" x14ac:dyDescent="0.2">
      <c r="A4" s="48" t="s">
        <v>101</v>
      </c>
    </row>
    <row r="5" spans="1:18" s="2" customFormat="1" ht="8.1" customHeight="1" x14ac:dyDescent="0.2">
      <c r="A5" s="39" t="s">
        <v>0</v>
      </c>
      <c r="B5" s="40" t="s">
        <v>1</v>
      </c>
      <c r="C5" s="40" t="s">
        <v>54</v>
      </c>
      <c r="D5" s="40" t="s">
        <v>2</v>
      </c>
      <c r="E5" s="40"/>
      <c r="F5" s="40"/>
      <c r="G5" s="40"/>
      <c r="H5" s="41" t="s">
        <v>3</v>
      </c>
      <c r="I5" s="42"/>
      <c r="J5" s="39"/>
      <c r="K5" s="40" t="s">
        <v>30</v>
      </c>
      <c r="L5" s="41" t="s">
        <v>55</v>
      </c>
    </row>
    <row r="6" spans="1:18" s="2" customFormat="1" ht="8.1" customHeight="1" x14ac:dyDescent="0.2">
      <c r="A6" s="39"/>
      <c r="B6" s="40"/>
      <c r="C6" s="40"/>
      <c r="D6" s="40" t="s">
        <v>4</v>
      </c>
      <c r="E6" s="40" t="s">
        <v>5</v>
      </c>
      <c r="F6" s="40" t="s">
        <v>28</v>
      </c>
      <c r="G6" s="40" t="s">
        <v>6</v>
      </c>
      <c r="H6" s="40" t="s">
        <v>7</v>
      </c>
      <c r="I6" s="40" t="s">
        <v>8</v>
      </c>
      <c r="J6" s="43" t="s">
        <v>29</v>
      </c>
      <c r="K6" s="40"/>
      <c r="L6" s="41"/>
    </row>
    <row r="7" spans="1:18" s="2" customFormat="1" ht="8.1" customHeight="1" x14ac:dyDescent="0.2">
      <c r="A7" s="39"/>
      <c r="B7" s="40"/>
      <c r="C7" s="40"/>
      <c r="D7" s="40"/>
      <c r="E7" s="40"/>
      <c r="F7" s="40"/>
      <c r="G7" s="40"/>
      <c r="H7" s="40"/>
      <c r="I7" s="40"/>
      <c r="J7" s="44"/>
      <c r="K7" s="40"/>
      <c r="L7" s="41"/>
    </row>
    <row r="8" spans="1:18" s="2" customFormat="1" ht="8.1" customHeight="1" x14ac:dyDescent="0.2">
      <c r="A8" s="39"/>
      <c r="B8" s="40"/>
      <c r="C8" s="40"/>
      <c r="D8" s="40"/>
      <c r="E8" s="40"/>
      <c r="F8" s="40"/>
      <c r="G8" s="40"/>
      <c r="H8" s="40"/>
      <c r="I8" s="40"/>
      <c r="J8" s="44"/>
      <c r="K8" s="40"/>
      <c r="L8" s="41"/>
    </row>
    <row r="9" spans="1:18" s="2" customFormat="1" ht="8.1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5"/>
      <c r="K9" s="40"/>
      <c r="L9" s="41"/>
    </row>
    <row r="10" spans="1:18" s="2" customFormat="1" ht="8.1" customHeight="1" x14ac:dyDescent="0.2">
      <c r="A10" s="39"/>
      <c r="B10" s="40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>
        <v>9</v>
      </c>
      <c r="L10" s="35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56</v>
      </c>
      <c r="C12" s="4">
        <v>248667</v>
      </c>
      <c r="D12" s="4">
        <v>177</v>
      </c>
      <c r="E12" s="4">
        <v>10</v>
      </c>
      <c r="F12" s="4">
        <v>275</v>
      </c>
      <c r="G12" s="26">
        <f>D12-F12</f>
        <v>-98</v>
      </c>
      <c r="H12" s="4">
        <v>1245</v>
      </c>
      <c r="I12" s="4">
        <v>1355</v>
      </c>
      <c r="J12" s="26">
        <f>H12-I12</f>
        <v>-110</v>
      </c>
      <c r="K12" s="26">
        <f>G12+J12</f>
        <v>-208</v>
      </c>
      <c r="L12" s="4">
        <f t="shared" ref="L12:L19" si="0">SUM(C12+K12)</f>
        <v>248459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57</v>
      </c>
      <c r="C13" s="4">
        <v>103668</v>
      </c>
      <c r="D13" s="4">
        <v>80</v>
      </c>
      <c r="E13" s="4">
        <v>18</v>
      </c>
      <c r="F13" s="4">
        <v>164</v>
      </c>
      <c r="G13" s="26">
        <f t="shared" ref="G13:G21" si="1">D13-F13</f>
        <v>-84</v>
      </c>
      <c r="H13" s="4">
        <v>548</v>
      </c>
      <c r="I13" s="4">
        <v>431</v>
      </c>
      <c r="J13" s="26">
        <f t="shared" ref="J13:J21" si="2">H13-I13</f>
        <v>117</v>
      </c>
      <c r="K13" s="26">
        <f t="shared" ref="K13:K21" si="3">G13+J13</f>
        <v>33</v>
      </c>
      <c r="L13" s="4">
        <f t="shared" si="0"/>
        <v>103701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58</v>
      </c>
      <c r="C14" s="4">
        <v>123909</v>
      </c>
      <c r="D14" s="4">
        <v>96</v>
      </c>
      <c r="E14" s="4">
        <v>17</v>
      </c>
      <c r="F14" s="4">
        <v>127</v>
      </c>
      <c r="G14" s="26">
        <f t="shared" si="1"/>
        <v>-31</v>
      </c>
      <c r="H14" s="4">
        <v>500</v>
      </c>
      <c r="I14" s="4">
        <v>544</v>
      </c>
      <c r="J14" s="26">
        <f t="shared" si="2"/>
        <v>-44</v>
      </c>
      <c r="K14" s="26">
        <f t="shared" si="3"/>
        <v>-75</v>
      </c>
      <c r="L14" s="4">
        <f t="shared" si="0"/>
        <v>123834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48</v>
      </c>
      <c r="C15" s="4">
        <v>174749</v>
      </c>
      <c r="D15" s="4">
        <v>138</v>
      </c>
      <c r="E15" s="4">
        <v>11</v>
      </c>
      <c r="F15" s="4">
        <v>169</v>
      </c>
      <c r="G15" s="26">
        <f t="shared" si="1"/>
        <v>-31</v>
      </c>
      <c r="H15" s="4">
        <v>688</v>
      </c>
      <c r="I15" s="4">
        <v>523</v>
      </c>
      <c r="J15" s="26">
        <f t="shared" si="2"/>
        <v>165</v>
      </c>
      <c r="K15" s="26">
        <f t="shared" si="3"/>
        <v>134</v>
      </c>
      <c r="L15" s="4">
        <f t="shared" si="0"/>
        <v>174883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59</v>
      </c>
      <c r="C16" s="4">
        <v>137979</v>
      </c>
      <c r="D16" s="4">
        <v>68</v>
      </c>
      <c r="E16" s="4">
        <v>15</v>
      </c>
      <c r="F16" s="4">
        <v>227</v>
      </c>
      <c r="G16" s="26">
        <f t="shared" si="1"/>
        <v>-159</v>
      </c>
      <c r="H16" s="4">
        <v>521</v>
      </c>
      <c r="I16" s="4">
        <v>475</v>
      </c>
      <c r="J16" s="26">
        <f t="shared" si="2"/>
        <v>46</v>
      </c>
      <c r="K16" s="26">
        <f t="shared" si="3"/>
        <v>-113</v>
      </c>
      <c r="L16" s="4">
        <f t="shared" si="0"/>
        <v>137866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51</v>
      </c>
      <c r="C17" s="4">
        <v>92079</v>
      </c>
      <c r="D17" s="4">
        <v>72</v>
      </c>
      <c r="E17" s="4">
        <v>9</v>
      </c>
      <c r="F17" s="4">
        <v>123</v>
      </c>
      <c r="G17" s="26">
        <f t="shared" si="1"/>
        <v>-51</v>
      </c>
      <c r="H17" s="4">
        <v>343</v>
      </c>
      <c r="I17" s="4">
        <v>334</v>
      </c>
      <c r="J17" s="26">
        <f t="shared" si="2"/>
        <v>9</v>
      </c>
      <c r="K17" s="26">
        <f t="shared" si="3"/>
        <v>-42</v>
      </c>
      <c r="L17" s="4">
        <f t="shared" si="0"/>
        <v>92037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60</v>
      </c>
      <c r="C18" s="4">
        <v>133610</v>
      </c>
      <c r="D18" s="4">
        <v>82</v>
      </c>
      <c r="E18" s="4">
        <v>11</v>
      </c>
      <c r="F18" s="4">
        <v>199</v>
      </c>
      <c r="G18" s="26">
        <f t="shared" si="1"/>
        <v>-117</v>
      </c>
      <c r="H18" s="4">
        <v>373</v>
      </c>
      <c r="I18" s="4">
        <v>336</v>
      </c>
      <c r="J18" s="26">
        <f t="shared" si="2"/>
        <v>37</v>
      </c>
      <c r="K18" s="26">
        <f t="shared" si="3"/>
        <v>-80</v>
      </c>
      <c r="L18" s="4">
        <f t="shared" si="0"/>
        <v>133530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61</v>
      </c>
      <c r="C19" s="4">
        <v>132979</v>
      </c>
      <c r="D19" s="4">
        <v>94</v>
      </c>
      <c r="E19" s="4">
        <v>11</v>
      </c>
      <c r="F19" s="4">
        <v>170</v>
      </c>
      <c r="G19" s="26">
        <f t="shared" si="1"/>
        <v>-76</v>
      </c>
      <c r="H19" s="4">
        <v>452</v>
      </c>
      <c r="I19" s="4">
        <v>393</v>
      </c>
      <c r="J19" s="26">
        <f t="shared" si="2"/>
        <v>59</v>
      </c>
      <c r="K19" s="26">
        <f t="shared" si="3"/>
        <v>-17</v>
      </c>
      <c r="L19" s="4">
        <f t="shared" si="0"/>
        <v>132962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</v>
      </c>
      <c r="C20" s="4">
        <v>120904</v>
      </c>
      <c r="D20" s="4">
        <v>73</v>
      </c>
      <c r="E20" s="4">
        <v>5</v>
      </c>
      <c r="F20" s="4">
        <v>168</v>
      </c>
      <c r="G20" s="26">
        <f t="shared" si="1"/>
        <v>-95</v>
      </c>
      <c r="H20" s="4">
        <v>491</v>
      </c>
      <c r="I20" s="4">
        <v>408</v>
      </c>
      <c r="J20" s="26">
        <f t="shared" si="2"/>
        <v>83</v>
      </c>
      <c r="K20" s="26">
        <f t="shared" si="3"/>
        <v>-12</v>
      </c>
      <c r="L20" s="4">
        <f t="shared" ref="L20" si="4">SUM(C20+K20)</f>
        <v>120892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32</v>
      </c>
      <c r="C21" s="4">
        <v>327065</v>
      </c>
      <c r="D21" s="4">
        <v>221</v>
      </c>
      <c r="E21" s="4">
        <v>28</v>
      </c>
      <c r="F21" s="4">
        <v>412</v>
      </c>
      <c r="G21" s="26">
        <f t="shared" si="1"/>
        <v>-191</v>
      </c>
      <c r="H21" s="4">
        <v>1735</v>
      </c>
      <c r="I21" s="4">
        <v>1648</v>
      </c>
      <c r="J21" s="26">
        <f t="shared" si="2"/>
        <v>87</v>
      </c>
      <c r="K21" s="26">
        <f t="shared" si="3"/>
        <v>-104</v>
      </c>
      <c r="L21" s="4">
        <f>SUM(C21+K21)+2</f>
        <v>326963</v>
      </c>
      <c r="M21" s="4"/>
      <c r="N21" s="3"/>
      <c r="O21" s="3"/>
      <c r="P21" s="3"/>
      <c r="Q21" s="3"/>
    </row>
    <row r="22" spans="1:17" s="18" customFormat="1" ht="11.1" customHeight="1" x14ac:dyDescent="0.2">
      <c r="A22" s="17">
        <v>1</v>
      </c>
      <c r="B22" s="18" t="s">
        <v>33</v>
      </c>
      <c r="C22" s="19">
        <f>SUM(C12+C13+C14+C15+C16+C17+C18+C19+C20+C21)</f>
        <v>1595609</v>
      </c>
      <c r="D22" s="19">
        <f t="shared" ref="D22:K22" si="5">SUM(D12:D21)</f>
        <v>1101</v>
      </c>
      <c r="E22" s="19">
        <f t="shared" si="5"/>
        <v>135</v>
      </c>
      <c r="F22" s="19">
        <f t="shared" si="5"/>
        <v>2034</v>
      </c>
      <c r="G22" s="27">
        <f t="shared" si="5"/>
        <v>-933</v>
      </c>
      <c r="H22" s="19">
        <f t="shared" si="5"/>
        <v>6896</v>
      </c>
      <c r="I22" s="19">
        <f t="shared" si="5"/>
        <v>6447</v>
      </c>
      <c r="J22" s="31">
        <f t="shared" si="5"/>
        <v>449</v>
      </c>
      <c r="K22" s="31">
        <f t="shared" si="5"/>
        <v>-484</v>
      </c>
      <c r="L22" s="19">
        <f>SUM(L12+L13+L14+L15+L16+L17+L18+L19+L20+L21)</f>
        <v>1595127</v>
      </c>
      <c r="M22" s="20"/>
      <c r="N22" s="21"/>
      <c r="O22" s="20"/>
      <c r="P22" s="20"/>
      <c r="Q22" s="20"/>
    </row>
    <row r="23" spans="1:17" s="23" customFormat="1" ht="9.9499999999999993" customHeight="1" x14ac:dyDescent="0.15">
      <c r="A23" s="22">
        <v>241</v>
      </c>
      <c r="B23" s="23" t="s">
        <v>62</v>
      </c>
      <c r="C23" s="4">
        <v>1148700</v>
      </c>
      <c r="D23" s="4">
        <v>921</v>
      </c>
      <c r="E23" s="4">
        <v>137</v>
      </c>
      <c r="F23" s="4">
        <v>1297</v>
      </c>
      <c r="G23" s="26">
        <f>D23-F23</f>
        <v>-376</v>
      </c>
      <c r="H23" s="4">
        <v>3809</v>
      </c>
      <c r="I23" s="4">
        <v>3240</v>
      </c>
      <c r="J23" s="26">
        <f>H23-I23</f>
        <v>569</v>
      </c>
      <c r="K23" s="26">
        <f>G23+J23</f>
        <v>193</v>
      </c>
      <c r="L23" s="4">
        <f>SUM(C23+K23)</f>
        <v>1148893</v>
      </c>
      <c r="M23" s="24"/>
      <c r="N23" s="21"/>
      <c r="O23" s="21"/>
      <c r="P23" s="21"/>
      <c r="Q23" s="21"/>
    </row>
    <row r="24" spans="1:17" s="23" customFormat="1" ht="9.9499999999999993" customHeight="1" x14ac:dyDescent="0.15">
      <c r="A24" s="25" t="s">
        <v>10</v>
      </c>
      <c r="B24" s="23" t="s">
        <v>31</v>
      </c>
      <c r="C24" s="4">
        <v>532864</v>
      </c>
      <c r="D24" s="4">
        <v>453</v>
      </c>
      <c r="E24" s="4">
        <v>70</v>
      </c>
      <c r="F24" s="4">
        <v>589</v>
      </c>
      <c r="G24" s="26">
        <f t="shared" ref="G24:G30" si="6">D24-F24</f>
        <v>-136</v>
      </c>
      <c r="H24" s="4">
        <v>2813</v>
      </c>
      <c r="I24" s="4">
        <v>2539</v>
      </c>
      <c r="J24" s="26">
        <f t="shared" ref="J24:J30" si="7">H24-I24</f>
        <v>274</v>
      </c>
      <c r="K24" s="26">
        <f t="shared" ref="K24:K30" si="8">G24+J24</f>
        <v>138</v>
      </c>
      <c r="L24" s="4">
        <f>SUM(C24+K24)-1</f>
        <v>533001</v>
      </c>
      <c r="M24" s="24"/>
      <c r="N24" s="21"/>
      <c r="O24" s="21"/>
      <c r="P24" s="21"/>
      <c r="Q24" s="21"/>
    </row>
    <row r="25" spans="1:17" ht="9.9499999999999993" customHeight="1" x14ac:dyDescent="0.15">
      <c r="A25" s="5">
        <v>251</v>
      </c>
      <c r="B25" s="1" t="s">
        <v>34</v>
      </c>
      <c r="C25" s="4">
        <v>215082</v>
      </c>
      <c r="D25" s="4">
        <v>137</v>
      </c>
      <c r="E25" s="4">
        <v>21</v>
      </c>
      <c r="F25" s="4">
        <v>248</v>
      </c>
      <c r="G25" s="26">
        <f t="shared" si="6"/>
        <v>-111</v>
      </c>
      <c r="H25" s="4">
        <v>805</v>
      </c>
      <c r="I25" s="4">
        <v>712</v>
      </c>
      <c r="J25" s="26">
        <f t="shared" si="7"/>
        <v>93</v>
      </c>
      <c r="K25" s="26">
        <f t="shared" si="8"/>
        <v>-18</v>
      </c>
      <c r="L25" s="4">
        <f>SUM(C25+K25)+4</f>
        <v>215068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63</v>
      </c>
      <c r="C26" s="4">
        <v>148265</v>
      </c>
      <c r="D26" s="4">
        <v>99</v>
      </c>
      <c r="E26" s="13">
        <v>14</v>
      </c>
      <c r="F26" s="4">
        <v>192</v>
      </c>
      <c r="G26" s="26">
        <f t="shared" si="6"/>
        <v>-93</v>
      </c>
      <c r="H26" s="4">
        <v>495</v>
      </c>
      <c r="I26" s="4">
        <v>413</v>
      </c>
      <c r="J26" s="26">
        <f t="shared" si="7"/>
        <v>82</v>
      </c>
      <c r="K26" s="26">
        <f t="shared" si="8"/>
        <v>-11</v>
      </c>
      <c r="L26" s="4">
        <f>SUM(C26+K26)+1</f>
        <v>148255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64</v>
      </c>
      <c r="C27" s="4">
        <v>277300</v>
      </c>
      <c r="D27" s="4">
        <v>192</v>
      </c>
      <c r="E27" s="4">
        <v>15</v>
      </c>
      <c r="F27" s="4">
        <v>403</v>
      </c>
      <c r="G27" s="26">
        <f t="shared" si="6"/>
        <v>-211</v>
      </c>
      <c r="H27" s="4">
        <v>771</v>
      </c>
      <c r="I27" s="4">
        <v>730</v>
      </c>
      <c r="J27" s="26">
        <f t="shared" si="7"/>
        <v>41</v>
      </c>
      <c r="K27" s="26">
        <f t="shared" si="8"/>
        <v>-170</v>
      </c>
      <c r="L27" s="4">
        <f>SUM(C27+K27)</f>
        <v>277130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11</v>
      </c>
      <c r="C28" s="4">
        <v>71510</v>
      </c>
      <c r="D28" s="4">
        <v>54</v>
      </c>
      <c r="E28" s="4">
        <v>5</v>
      </c>
      <c r="F28" s="4">
        <v>111</v>
      </c>
      <c r="G28" s="26">
        <f t="shared" si="6"/>
        <v>-57</v>
      </c>
      <c r="H28" s="4">
        <v>311</v>
      </c>
      <c r="I28" s="4">
        <v>241</v>
      </c>
      <c r="J28" s="26">
        <f t="shared" si="7"/>
        <v>70</v>
      </c>
      <c r="K28" s="26">
        <f t="shared" si="8"/>
        <v>13</v>
      </c>
      <c r="L28" s="4">
        <f t="shared" ref="L28" si="9">SUM(C28+K28)</f>
        <v>71523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65</v>
      </c>
      <c r="C29" s="4">
        <v>121503</v>
      </c>
      <c r="D29" s="4">
        <v>83</v>
      </c>
      <c r="E29" s="4">
        <v>12</v>
      </c>
      <c r="F29" s="4">
        <v>172</v>
      </c>
      <c r="G29" s="26">
        <f t="shared" si="6"/>
        <v>-89</v>
      </c>
      <c r="H29" s="4">
        <v>474</v>
      </c>
      <c r="I29" s="4">
        <v>390</v>
      </c>
      <c r="J29" s="26">
        <f t="shared" si="7"/>
        <v>84</v>
      </c>
      <c r="K29" s="26">
        <f t="shared" si="8"/>
        <v>-5</v>
      </c>
      <c r="L29" s="4">
        <f>SUM(C29+K29)</f>
        <v>121498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66</v>
      </c>
      <c r="C30" s="4">
        <v>157616</v>
      </c>
      <c r="D30" s="4">
        <v>102</v>
      </c>
      <c r="E30" s="4">
        <v>19</v>
      </c>
      <c r="F30" s="4">
        <v>215</v>
      </c>
      <c r="G30" s="26">
        <f t="shared" si="6"/>
        <v>-113</v>
      </c>
      <c r="H30" s="4">
        <v>481</v>
      </c>
      <c r="I30" s="4">
        <v>454</v>
      </c>
      <c r="J30" s="26">
        <f t="shared" si="7"/>
        <v>27</v>
      </c>
      <c r="K30" s="26">
        <f t="shared" si="8"/>
        <v>-86</v>
      </c>
      <c r="L30" s="4">
        <f>SUM(C30+K30)-1</f>
        <v>157529</v>
      </c>
      <c r="M30" s="4"/>
      <c r="N30" s="3"/>
      <c r="O30" s="3"/>
      <c r="P30" s="3"/>
      <c r="Q30" s="3"/>
    </row>
    <row r="31" spans="1:17" s="18" customFormat="1" ht="11.1" customHeight="1" x14ac:dyDescent="0.2">
      <c r="A31" s="17">
        <v>2</v>
      </c>
      <c r="B31" s="18" t="s">
        <v>35</v>
      </c>
      <c r="C31" s="19">
        <f>SUM(C23+C25+C26+C27+C28+C29+C30)</f>
        <v>2139976</v>
      </c>
      <c r="D31" s="19">
        <f>SUM(D23+D25+D26+D27+D28+D29+D30)</f>
        <v>1588</v>
      </c>
      <c r="E31" s="19">
        <f>SUM(E23,E25:E30)</f>
        <v>223</v>
      </c>
      <c r="F31" s="19">
        <f>SUM(F23,F25:F30)</f>
        <v>2638</v>
      </c>
      <c r="G31" s="36">
        <f>SUM(G23,G25:G30)</f>
        <v>-1050</v>
      </c>
      <c r="H31" s="19">
        <f>SUM(H23+H25+H26+H27+H28+H29+H30)</f>
        <v>7146</v>
      </c>
      <c r="I31" s="19">
        <f>SUM(I23+I25+I26+I27+I28+I29+I30)</f>
        <v>6180</v>
      </c>
      <c r="J31" s="31">
        <f>SUM(J23+J25+J26+J27+J28+J29+J30)</f>
        <v>966</v>
      </c>
      <c r="K31" s="31">
        <f>SUM(K23+K25+K26+K27+K28+K29+K30)</f>
        <v>-84</v>
      </c>
      <c r="L31" s="19">
        <f>SUM(L23+L25+L26+L27+L28+L29+L30)</f>
        <v>2139896</v>
      </c>
      <c r="M31" s="20"/>
      <c r="N31" s="21"/>
      <c r="O31" s="20"/>
      <c r="P31" s="20"/>
      <c r="Q31" s="20"/>
    </row>
    <row r="32" spans="1:17" ht="9.9499999999999993" customHeight="1" x14ac:dyDescent="0.15">
      <c r="A32" s="5">
        <v>351</v>
      </c>
      <c r="B32" s="1" t="s">
        <v>67</v>
      </c>
      <c r="C32" s="4">
        <v>178370</v>
      </c>
      <c r="D32" s="4">
        <v>124</v>
      </c>
      <c r="E32" s="4">
        <v>11</v>
      </c>
      <c r="F32" s="4">
        <v>238</v>
      </c>
      <c r="G32" s="26">
        <f>D32-F32</f>
        <v>-114</v>
      </c>
      <c r="H32" s="4">
        <v>566</v>
      </c>
      <c r="I32" s="4">
        <v>519</v>
      </c>
      <c r="J32" s="26">
        <f>H32-I32</f>
        <v>47</v>
      </c>
      <c r="K32" s="26">
        <f>G32+J32</f>
        <v>-67</v>
      </c>
      <c r="L32" s="4">
        <f t="shared" ref="L32:L40" si="10">SUM(C32+K32)</f>
        <v>178303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68</v>
      </c>
      <c r="C33" s="4">
        <v>198670</v>
      </c>
      <c r="D33" s="4">
        <v>113</v>
      </c>
      <c r="E33" s="4">
        <v>19</v>
      </c>
      <c r="F33" s="4">
        <v>298</v>
      </c>
      <c r="G33" s="26">
        <f t="shared" ref="G33:G42" si="11">D33-F33</f>
        <v>-185</v>
      </c>
      <c r="H33" s="4">
        <v>706</v>
      </c>
      <c r="I33" s="4">
        <v>636</v>
      </c>
      <c r="J33" s="26">
        <f t="shared" ref="J33:J42" si="12">H33-I33</f>
        <v>70</v>
      </c>
      <c r="K33" s="26">
        <f t="shared" ref="K33:K42" si="13">G33+J33</f>
        <v>-115</v>
      </c>
      <c r="L33" s="4">
        <f t="shared" si="10"/>
        <v>198555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69</v>
      </c>
      <c r="C34" s="4">
        <v>250326</v>
      </c>
      <c r="D34" s="4">
        <v>199</v>
      </c>
      <c r="E34" s="4">
        <v>13</v>
      </c>
      <c r="F34" s="4">
        <v>249</v>
      </c>
      <c r="G34" s="26">
        <f t="shared" si="11"/>
        <v>-50</v>
      </c>
      <c r="H34" s="4">
        <v>1107</v>
      </c>
      <c r="I34" s="4">
        <v>1098</v>
      </c>
      <c r="J34" s="26">
        <f t="shared" si="12"/>
        <v>9</v>
      </c>
      <c r="K34" s="26">
        <f t="shared" si="13"/>
        <v>-41</v>
      </c>
      <c r="L34" s="4">
        <f t="shared" si="10"/>
        <v>250285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70</v>
      </c>
      <c r="C35" s="4">
        <v>48825</v>
      </c>
      <c r="D35" s="4">
        <v>26</v>
      </c>
      <c r="E35" s="4">
        <v>1</v>
      </c>
      <c r="F35" s="4">
        <v>65</v>
      </c>
      <c r="G35" s="26">
        <f t="shared" si="11"/>
        <v>-39</v>
      </c>
      <c r="H35" s="4">
        <v>191</v>
      </c>
      <c r="I35" s="4">
        <v>169</v>
      </c>
      <c r="J35" s="26">
        <f t="shared" si="12"/>
        <v>22</v>
      </c>
      <c r="K35" s="26">
        <f t="shared" si="13"/>
        <v>-17</v>
      </c>
      <c r="L35" s="4">
        <f t="shared" si="10"/>
        <v>48808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71</v>
      </c>
      <c r="C36" s="4">
        <v>181605</v>
      </c>
      <c r="D36" s="4">
        <v>151</v>
      </c>
      <c r="E36" s="4">
        <v>11</v>
      </c>
      <c r="F36" s="4">
        <v>176</v>
      </c>
      <c r="G36" s="26">
        <f t="shared" si="11"/>
        <v>-25</v>
      </c>
      <c r="H36" s="4">
        <v>732</v>
      </c>
      <c r="I36" s="4">
        <v>617</v>
      </c>
      <c r="J36" s="26">
        <f t="shared" si="12"/>
        <v>115</v>
      </c>
      <c r="K36" s="26">
        <f t="shared" si="13"/>
        <v>90</v>
      </c>
      <c r="L36" s="4">
        <f t="shared" si="10"/>
        <v>181695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72</v>
      </c>
      <c r="C37" s="4">
        <v>112695</v>
      </c>
      <c r="D37" s="4">
        <v>51</v>
      </c>
      <c r="E37" s="4">
        <v>4</v>
      </c>
      <c r="F37" s="4">
        <v>130</v>
      </c>
      <c r="G37" s="26">
        <f t="shared" si="11"/>
        <v>-79</v>
      </c>
      <c r="H37" s="4">
        <v>410</v>
      </c>
      <c r="I37" s="4">
        <v>344</v>
      </c>
      <c r="J37" s="26">
        <f t="shared" si="12"/>
        <v>66</v>
      </c>
      <c r="K37" s="26">
        <f t="shared" si="13"/>
        <v>-13</v>
      </c>
      <c r="L37" s="4">
        <f t="shared" si="10"/>
        <v>112682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52</v>
      </c>
      <c r="C38" s="4">
        <v>163372</v>
      </c>
      <c r="D38" s="4">
        <v>119</v>
      </c>
      <c r="E38" s="4">
        <v>13</v>
      </c>
      <c r="F38" s="4">
        <v>178</v>
      </c>
      <c r="G38" s="26">
        <f t="shared" si="11"/>
        <v>-59</v>
      </c>
      <c r="H38" s="4">
        <v>609</v>
      </c>
      <c r="I38" s="4">
        <v>556</v>
      </c>
      <c r="J38" s="26">
        <f t="shared" si="12"/>
        <v>53</v>
      </c>
      <c r="K38" s="26">
        <f t="shared" si="13"/>
        <v>-6</v>
      </c>
      <c r="L38" s="4">
        <f t="shared" si="10"/>
        <v>163366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36</v>
      </c>
      <c r="C39" s="4">
        <v>139641</v>
      </c>
      <c r="D39" s="4">
        <v>83</v>
      </c>
      <c r="E39" s="4">
        <v>8</v>
      </c>
      <c r="F39" s="4">
        <v>166</v>
      </c>
      <c r="G39" s="26">
        <f t="shared" si="11"/>
        <v>-83</v>
      </c>
      <c r="H39" s="4">
        <v>761</v>
      </c>
      <c r="I39" s="4">
        <v>691</v>
      </c>
      <c r="J39" s="26">
        <f t="shared" si="12"/>
        <v>70</v>
      </c>
      <c r="K39" s="26">
        <f t="shared" si="13"/>
        <v>-13</v>
      </c>
      <c r="L39" s="4">
        <f>SUM(C39+K39)+1</f>
        <v>139629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73</v>
      </c>
      <c r="C40" s="4">
        <v>201638</v>
      </c>
      <c r="D40" s="4">
        <v>167</v>
      </c>
      <c r="E40" s="4">
        <v>20</v>
      </c>
      <c r="F40" s="4">
        <v>180</v>
      </c>
      <c r="G40" s="26">
        <f t="shared" si="11"/>
        <v>-13</v>
      </c>
      <c r="H40" s="4">
        <v>818</v>
      </c>
      <c r="I40" s="4">
        <v>728</v>
      </c>
      <c r="J40" s="26">
        <f t="shared" si="12"/>
        <v>90</v>
      </c>
      <c r="K40" s="26">
        <f t="shared" si="13"/>
        <v>77</v>
      </c>
      <c r="L40" s="4">
        <f t="shared" si="10"/>
        <v>201715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49</v>
      </c>
      <c r="C41" s="4">
        <v>92961</v>
      </c>
      <c r="D41" s="4">
        <v>40</v>
      </c>
      <c r="E41" s="4">
        <v>7</v>
      </c>
      <c r="F41" s="4">
        <v>127</v>
      </c>
      <c r="G41" s="26">
        <f t="shared" si="11"/>
        <v>-87</v>
      </c>
      <c r="H41" s="4">
        <v>319</v>
      </c>
      <c r="I41" s="4">
        <v>301</v>
      </c>
      <c r="J41" s="26">
        <f t="shared" si="12"/>
        <v>18</v>
      </c>
      <c r="K41" s="26">
        <f t="shared" si="13"/>
        <v>-69</v>
      </c>
      <c r="L41" s="4">
        <f t="shared" ref="L41" si="14">SUM(C41+K41)</f>
        <v>92892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74</v>
      </c>
      <c r="C42" s="4">
        <v>135842</v>
      </c>
      <c r="D42" s="4">
        <v>104</v>
      </c>
      <c r="E42" s="4">
        <v>9</v>
      </c>
      <c r="F42" s="4">
        <v>164</v>
      </c>
      <c r="G42" s="26">
        <f t="shared" si="11"/>
        <v>-60</v>
      </c>
      <c r="H42" s="4">
        <v>490</v>
      </c>
      <c r="I42" s="4">
        <v>392</v>
      </c>
      <c r="J42" s="26">
        <f t="shared" si="12"/>
        <v>98</v>
      </c>
      <c r="K42" s="26">
        <f t="shared" si="13"/>
        <v>38</v>
      </c>
      <c r="L42" s="4">
        <f>SUM(C42+K42)</f>
        <v>135880</v>
      </c>
      <c r="M42" s="4"/>
      <c r="N42" s="3"/>
      <c r="O42" s="3"/>
      <c r="P42" s="3"/>
      <c r="Q42" s="3"/>
    </row>
    <row r="43" spans="1:17" s="18" customFormat="1" ht="11.1" customHeight="1" x14ac:dyDescent="0.2">
      <c r="A43" s="17">
        <v>3</v>
      </c>
      <c r="B43" s="18" t="s">
        <v>37</v>
      </c>
      <c r="C43" s="19">
        <f>SUM(C32:C42)</f>
        <v>1703945</v>
      </c>
      <c r="D43" s="19">
        <f t="shared" ref="D43:L43" si="15">SUM(D32:D42)</f>
        <v>1177</v>
      </c>
      <c r="E43" s="19">
        <f t="shared" si="15"/>
        <v>116</v>
      </c>
      <c r="F43" s="19">
        <f t="shared" si="15"/>
        <v>1971</v>
      </c>
      <c r="G43" s="27">
        <f t="shared" si="15"/>
        <v>-794</v>
      </c>
      <c r="H43" s="19">
        <f t="shared" si="15"/>
        <v>6709</v>
      </c>
      <c r="I43" s="19">
        <f t="shared" si="15"/>
        <v>6051</v>
      </c>
      <c r="J43" s="31">
        <f t="shared" si="15"/>
        <v>658</v>
      </c>
      <c r="K43" s="31">
        <f t="shared" si="15"/>
        <v>-136</v>
      </c>
      <c r="L43" s="19">
        <f t="shared" si="15"/>
        <v>1703810</v>
      </c>
      <c r="M43" s="19"/>
      <c r="N43" s="21"/>
      <c r="O43" s="20"/>
      <c r="P43" s="20"/>
      <c r="Q43" s="20"/>
    </row>
    <row r="44" spans="1:17" ht="9.9499999999999993" customHeight="1" x14ac:dyDescent="0.15">
      <c r="A44" s="5">
        <v>401</v>
      </c>
      <c r="B44" s="1" t="s">
        <v>75</v>
      </c>
      <c r="C44" s="4">
        <v>77045</v>
      </c>
      <c r="D44" s="4">
        <v>63</v>
      </c>
      <c r="E44" s="4">
        <v>15</v>
      </c>
      <c r="F44" s="4">
        <v>86</v>
      </c>
      <c r="G44" s="26">
        <f>D44-F44</f>
        <v>-23</v>
      </c>
      <c r="H44" s="4">
        <v>394</v>
      </c>
      <c r="I44" s="4">
        <v>377</v>
      </c>
      <c r="J44" s="26">
        <f>H44-I44</f>
        <v>17</v>
      </c>
      <c r="K44" s="26">
        <f>G44+J44</f>
        <v>-6</v>
      </c>
      <c r="L44" s="4">
        <f t="shared" ref="L44:L60" si="16">SUM(C44+K44)</f>
        <v>77039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76</v>
      </c>
      <c r="C45" s="4">
        <v>50486</v>
      </c>
      <c r="D45" s="4">
        <v>36</v>
      </c>
      <c r="E45" s="4">
        <v>7</v>
      </c>
      <c r="F45" s="4">
        <v>60</v>
      </c>
      <c r="G45" s="26">
        <f t="shared" ref="G45:G60" si="17">D45-F45</f>
        <v>-24</v>
      </c>
      <c r="H45" s="4">
        <v>206</v>
      </c>
      <c r="I45" s="4">
        <v>229</v>
      </c>
      <c r="J45" s="26">
        <f t="shared" ref="J45:J60" si="18">H45-I45</f>
        <v>-23</v>
      </c>
      <c r="K45" s="26">
        <f t="shared" ref="K45:K60" si="19">G45+J45</f>
        <v>-47</v>
      </c>
      <c r="L45" s="4">
        <f t="shared" si="16"/>
        <v>50439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77</v>
      </c>
      <c r="C46" s="4">
        <v>165711</v>
      </c>
      <c r="D46" s="4">
        <v>154</v>
      </c>
      <c r="E46" s="4">
        <v>30</v>
      </c>
      <c r="F46" s="4">
        <v>177</v>
      </c>
      <c r="G46" s="26">
        <f t="shared" si="17"/>
        <v>-23</v>
      </c>
      <c r="H46" s="4">
        <v>993</v>
      </c>
      <c r="I46" s="4">
        <v>874</v>
      </c>
      <c r="J46" s="26">
        <f t="shared" si="18"/>
        <v>119</v>
      </c>
      <c r="K46" s="26">
        <f t="shared" si="19"/>
        <v>96</v>
      </c>
      <c r="L46" s="4">
        <f t="shared" si="16"/>
        <v>165807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78</v>
      </c>
      <c r="C47" s="4">
        <v>164070</v>
      </c>
      <c r="D47" s="4">
        <v>130</v>
      </c>
      <c r="E47" s="4">
        <v>18</v>
      </c>
      <c r="F47" s="4">
        <v>156</v>
      </c>
      <c r="G47" s="26">
        <f t="shared" si="17"/>
        <v>-26</v>
      </c>
      <c r="H47" s="4">
        <v>841</v>
      </c>
      <c r="I47" s="4">
        <v>1032</v>
      </c>
      <c r="J47" s="26">
        <f t="shared" si="18"/>
        <v>-191</v>
      </c>
      <c r="K47" s="26">
        <f t="shared" si="19"/>
        <v>-217</v>
      </c>
      <c r="L47" s="4">
        <f t="shared" si="16"/>
        <v>163853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79</v>
      </c>
      <c r="C48" s="4">
        <v>76201</v>
      </c>
      <c r="D48" s="4">
        <v>69</v>
      </c>
      <c r="E48" s="4">
        <v>10</v>
      </c>
      <c r="F48" s="4">
        <v>120</v>
      </c>
      <c r="G48" s="26">
        <f t="shared" si="17"/>
        <v>-51</v>
      </c>
      <c r="H48" s="4">
        <v>408</v>
      </c>
      <c r="I48" s="4">
        <v>410</v>
      </c>
      <c r="J48" s="26">
        <f t="shared" si="18"/>
        <v>-2</v>
      </c>
      <c r="K48" s="26">
        <f t="shared" si="19"/>
        <v>-53</v>
      </c>
      <c r="L48" s="4">
        <f t="shared" si="16"/>
        <v>76148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80</v>
      </c>
      <c r="C49" s="4">
        <v>122698</v>
      </c>
      <c r="D49" s="4">
        <v>85</v>
      </c>
      <c r="E49" s="4">
        <v>12</v>
      </c>
      <c r="F49" s="4">
        <v>115</v>
      </c>
      <c r="G49" s="26">
        <f t="shared" si="17"/>
        <v>-30</v>
      </c>
      <c r="H49" s="4">
        <v>467</v>
      </c>
      <c r="I49" s="4">
        <v>386</v>
      </c>
      <c r="J49" s="26">
        <f t="shared" si="18"/>
        <v>81</v>
      </c>
      <c r="K49" s="26">
        <f t="shared" si="19"/>
        <v>51</v>
      </c>
      <c r="L49" s="4">
        <f t="shared" si="16"/>
        <v>122749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81</v>
      </c>
      <c r="C50" s="4">
        <v>190066</v>
      </c>
      <c r="D50" s="4">
        <v>152</v>
      </c>
      <c r="E50" s="4">
        <v>21</v>
      </c>
      <c r="F50" s="4">
        <v>247</v>
      </c>
      <c r="G50" s="26">
        <f t="shared" si="17"/>
        <v>-95</v>
      </c>
      <c r="H50" s="4">
        <v>636</v>
      </c>
      <c r="I50" s="4">
        <v>528</v>
      </c>
      <c r="J50" s="26">
        <f t="shared" si="18"/>
        <v>108</v>
      </c>
      <c r="K50" s="26">
        <f t="shared" si="19"/>
        <v>13</v>
      </c>
      <c r="L50" s="4">
        <f t="shared" si="16"/>
        <v>190079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38</v>
      </c>
      <c r="C51" s="4">
        <v>165930</v>
      </c>
      <c r="D51" s="4">
        <v>156</v>
      </c>
      <c r="E51" s="4">
        <v>20</v>
      </c>
      <c r="F51" s="4">
        <v>152</v>
      </c>
      <c r="G51" s="26">
        <f t="shared" si="17"/>
        <v>4</v>
      </c>
      <c r="H51" s="4">
        <v>877</v>
      </c>
      <c r="I51" s="4">
        <v>793</v>
      </c>
      <c r="J51" s="26">
        <f t="shared" si="18"/>
        <v>84</v>
      </c>
      <c r="K51" s="26">
        <f t="shared" si="19"/>
        <v>88</v>
      </c>
      <c r="L51" s="4">
        <f>SUM(C51+K51)+1</f>
        <v>166019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82</v>
      </c>
      <c r="C52" s="4">
        <v>321391</v>
      </c>
      <c r="D52" s="4">
        <v>237</v>
      </c>
      <c r="E52" s="4">
        <v>39</v>
      </c>
      <c r="F52" s="4">
        <v>284</v>
      </c>
      <c r="G52" s="26">
        <f t="shared" si="17"/>
        <v>-47</v>
      </c>
      <c r="H52" s="4">
        <v>1391</v>
      </c>
      <c r="I52" s="4">
        <v>1116</v>
      </c>
      <c r="J52" s="26">
        <f t="shared" si="18"/>
        <v>275</v>
      </c>
      <c r="K52" s="26">
        <f t="shared" si="19"/>
        <v>228</v>
      </c>
      <c r="L52" s="4">
        <f t="shared" si="16"/>
        <v>321619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83</v>
      </c>
      <c r="C53" s="4">
        <v>98409</v>
      </c>
      <c r="D53" s="4">
        <v>73</v>
      </c>
      <c r="E53" s="4">
        <v>5</v>
      </c>
      <c r="F53" s="4">
        <v>134</v>
      </c>
      <c r="G53" s="26">
        <f t="shared" si="17"/>
        <v>-61</v>
      </c>
      <c r="H53" s="4">
        <v>374</v>
      </c>
      <c r="I53" s="4">
        <v>343</v>
      </c>
      <c r="J53" s="26">
        <f t="shared" si="18"/>
        <v>31</v>
      </c>
      <c r="K53" s="26">
        <f t="shared" si="19"/>
        <v>-30</v>
      </c>
      <c r="L53" s="4">
        <f t="shared" si="16"/>
        <v>98379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39</v>
      </c>
      <c r="C54" s="4">
        <v>135770</v>
      </c>
      <c r="D54" s="4">
        <v>108</v>
      </c>
      <c r="E54" s="4">
        <v>11</v>
      </c>
      <c r="F54" s="4">
        <v>136</v>
      </c>
      <c r="G54" s="26">
        <f t="shared" si="17"/>
        <v>-28</v>
      </c>
      <c r="H54" s="4">
        <v>441</v>
      </c>
      <c r="I54" s="4">
        <v>387</v>
      </c>
      <c r="J54" s="26">
        <f t="shared" si="18"/>
        <v>54</v>
      </c>
      <c r="K54" s="26">
        <f t="shared" si="19"/>
        <v>26</v>
      </c>
      <c r="L54" s="4">
        <f>SUM(C54+K54)+1</f>
        <v>135797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84</v>
      </c>
      <c r="C55" s="4">
        <v>168253</v>
      </c>
      <c r="D55" s="4">
        <v>123</v>
      </c>
      <c r="E55" s="4">
        <v>12</v>
      </c>
      <c r="F55" s="4">
        <v>186</v>
      </c>
      <c r="G55" s="26">
        <f t="shared" si="17"/>
        <v>-63</v>
      </c>
      <c r="H55" s="4">
        <v>570</v>
      </c>
      <c r="I55" s="4">
        <v>482</v>
      </c>
      <c r="J55" s="26">
        <f t="shared" si="18"/>
        <v>88</v>
      </c>
      <c r="K55" s="26">
        <f t="shared" si="19"/>
        <v>25</v>
      </c>
      <c r="L55" s="4">
        <f t="shared" si="16"/>
        <v>168278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85</v>
      </c>
      <c r="C56" s="4">
        <v>129484</v>
      </c>
      <c r="D56" s="4">
        <v>88</v>
      </c>
      <c r="E56" s="4">
        <v>10</v>
      </c>
      <c r="F56" s="4">
        <v>145</v>
      </c>
      <c r="G56" s="26">
        <f t="shared" si="17"/>
        <v>-57</v>
      </c>
      <c r="H56" s="4">
        <v>707</v>
      </c>
      <c r="I56" s="4">
        <v>602</v>
      </c>
      <c r="J56" s="26">
        <f t="shared" si="18"/>
        <v>105</v>
      </c>
      <c r="K56" s="26">
        <f t="shared" si="19"/>
        <v>48</v>
      </c>
      <c r="L56" s="4">
        <f t="shared" si="16"/>
        <v>129532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86</v>
      </c>
      <c r="C57" s="4">
        <v>354807</v>
      </c>
      <c r="D57" s="4">
        <v>281</v>
      </c>
      <c r="E57" s="4">
        <v>20</v>
      </c>
      <c r="F57" s="4">
        <v>371</v>
      </c>
      <c r="G57" s="26">
        <f t="shared" si="17"/>
        <v>-90</v>
      </c>
      <c r="H57" s="4">
        <v>1900</v>
      </c>
      <c r="I57" s="4">
        <v>1559</v>
      </c>
      <c r="J57" s="26">
        <f t="shared" si="18"/>
        <v>341</v>
      </c>
      <c r="K57" s="26">
        <f t="shared" si="19"/>
        <v>251</v>
      </c>
      <c r="L57" s="4">
        <f t="shared" si="16"/>
        <v>355058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87</v>
      </c>
      <c r="C58" s="4">
        <v>139671</v>
      </c>
      <c r="D58" s="4">
        <v>132</v>
      </c>
      <c r="E58" s="4">
        <v>26</v>
      </c>
      <c r="F58" s="4">
        <v>119</v>
      </c>
      <c r="G58" s="26">
        <f t="shared" si="17"/>
        <v>13</v>
      </c>
      <c r="H58" s="4">
        <v>670</v>
      </c>
      <c r="I58" s="4">
        <v>537</v>
      </c>
      <c r="J58" s="26">
        <f t="shared" si="18"/>
        <v>133</v>
      </c>
      <c r="K58" s="26">
        <f t="shared" si="19"/>
        <v>146</v>
      </c>
      <c r="L58" s="4">
        <f t="shared" si="16"/>
        <v>139817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88</v>
      </c>
      <c r="C59" s="4">
        <v>89282</v>
      </c>
      <c r="D59" s="4">
        <v>42</v>
      </c>
      <c r="E59" s="4">
        <v>9</v>
      </c>
      <c r="F59" s="4">
        <v>103</v>
      </c>
      <c r="G59" s="26">
        <f t="shared" si="17"/>
        <v>-61</v>
      </c>
      <c r="H59" s="4">
        <v>339</v>
      </c>
      <c r="I59" s="4">
        <v>295</v>
      </c>
      <c r="J59" s="26">
        <f t="shared" si="18"/>
        <v>44</v>
      </c>
      <c r="K59" s="26">
        <f t="shared" si="19"/>
        <v>-17</v>
      </c>
      <c r="L59" s="4">
        <f t="shared" si="16"/>
        <v>89265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12</v>
      </c>
      <c r="C60" s="4">
        <v>56881</v>
      </c>
      <c r="D60" s="4">
        <v>33</v>
      </c>
      <c r="E60" s="4">
        <v>5</v>
      </c>
      <c r="F60" s="4">
        <v>89</v>
      </c>
      <c r="G60" s="26">
        <f t="shared" si="17"/>
        <v>-56</v>
      </c>
      <c r="H60" s="4">
        <v>229</v>
      </c>
      <c r="I60" s="4">
        <v>204</v>
      </c>
      <c r="J60" s="26">
        <f t="shared" si="18"/>
        <v>25</v>
      </c>
      <c r="K60" s="26">
        <f t="shared" si="19"/>
        <v>-31</v>
      </c>
      <c r="L60" s="4">
        <f t="shared" si="16"/>
        <v>56850</v>
      </c>
      <c r="M60" s="4"/>
      <c r="N60" s="3"/>
      <c r="O60" s="3"/>
      <c r="P60" s="3"/>
      <c r="Q60" s="3"/>
    </row>
    <row r="61" spans="1:17" s="9" customFormat="1" ht="11.1" customHeight="1" x14ac:dyDescent="0.15">
      <c r="A61" s="17">
        <v>4</v>
      </c>
      <c r="B61" s="18" t="s">
        <v>40</v>
      </c>
      <c r="C61" s="19">
        <f>SUM(C44:C60)</f>
        <v>2506155</v>
      </c>
      <c r="D61" s="19">
        <f t="shared" ref="D61:L61" si="20">SUM(D44:D60)</f>
        <v>1962</v>
      </c>
      <c r="E61" s="19">
        <f t="shared" si="20"/>
        <v>270</v>
      </c>
      <c r="F61" s="19">
        <f t="shared" si="20"/>
        <v>2680</v>
      </c>
      <c r="G61" s="27">
        <f t="shared" si="20"/>
        <v>-718</v>
      </c>
      <c r="H61" s="19">
        <f t="shared" si="20"/>
        <v>11443</v>
      </c>
      <c r="I61" s="19">
        <f t="shared" si="20"/>
        <v>10154</v>
      </c>
      <c r="J61" s="28">
        <f t="shared" si="20"/>
        <v>1289</v>
      </c>
      <c r="K61" s="31">
        <f t="shared" si="20"/>
        <v>571</v>
      </c>
      <c r="L61" s="19">
        <f t="shared" si="20"/>
        <v>2506728</v>
      </c>
      <c r="M61" s="10"/>
      <c r="N61" s="3"/>
      <c r="O61" s="11"/>
      <c r="P61" s="11"/>
      <c r="Q61" s="11"/>
    </row>
    <row r="62" spans="1:17" ht="3" customHeight="1" x14ac:dyDescent="0.15">
      <c r="A62" s="5"/>
      <c r="C62" s="30"/>
      <c r="D62" s="4"/>
      <c r="E62" s="4"/>
      <c r="F62" s="4"/>
      <c r="G62" s="7"/>
      <c r="H62" s="4"/>
      <c r="I62" s="4"/>
      <c r="J62" s="29"/>
      <c r="K62" s="29"/>
      <c r="L62" s="4"/>
      <c r="N62" s="3"/>
      <c r="O62" s="3"/>
      <c r="Q62" s="3"/>
    </row>
    <row r="63" spans="1:17" s="18" customFormat="1" ht="9.6" customHeight="1" x14ac:dyDescent="0.2">
      <c r="A63" s="17"/>
      <c r="B63" s="18" t="s">
        <v>41</v>
      </c>
      <c r="C63" s="19">
        <f>SUM(C61+C43+C31+C22)</f>
        <v>7945685</v>
      </c>
      <c r="D63" s="19">
        <f>D22+D31+D43+D61</f>
        <v>5828</v>
      </c>
      <c r="E63" s="19">
        <f>E22+E31+E43+E61</f>
        <v>744</v>
      </c>
      <c r="F63" s="19">
        <f>F22+F31+F43+F61</f>
        <v>9323</v>
      </c>
      <c r="G63" s="32">
        <f>SUM(G22+G31+G43+G61)</f>
        <v>-3495</v>
      </c>
      <c r="H63" s="19">
        <f>H22+H31+H43+H61</f>
        <v>32194</v>
      </c>
      <c r="I63" s="19">
        <f>I22+I31+I43+I61</f>
        <v>28832</v>
      </c>
      <c r="J63" s="28">
        <f>SUM(J22+J31+J43+J61)</f>
        <v>3362</v>
      </c>
      <c r="K63" s="31">
        <f>SUM(K22+K31+K43+K61)</f>
        <v>-133</v>
      </c>
      <c r="L63" s="19">
        <f>SUM(L61+L43+L31+L22)</f>
        <v>7945561</v>
      </c>
      <c r="M63" s="19"/>
      <c r="N63" s="21"/>
      <c r="O63" s="20"/>
      <c r="P63" s="20"/>
      <c r="Q63" s="20"/>
    </row>
    <row r="64" spans="1:17" s="15" customFormat="1" ht="3" customHeight="1" x14ac:dyDescent="0.15">
      <c r="A64" s="14"/>
      <c r="C64" s="33"/>
      <c r="D64" s="33"/>
      <c r="E64" s="33"/>
      <c r="F64" s="33"/>
      <c r="G64" s="33"/>
      <c r="H64" s="33"/>
      <c r="I64" s="33"/>
      <c r="J64" s="28"/>
      <c r="K64" s="28"/>
      <c r="L64" s="33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42</v>
      </c>
      <c r="C65" s="19">
        <v>3923396</v>
      </c>
      <c r="D65" s="19">
        <v>2972</v>
      </c>
      <c r="E65" s="19">
        <v>378</v>
      </c>
      <c r="F65" s="19">
        <v>4473</v>
      </c>
      <c r="G65" s="32">
        <f>SUM(D65-F65)</f>
        <v>-1501</v>
      </c>
      <c r="H65" s="19">
        <v>18275</v>
      </c>
      <c r="I65" s="19">
        <v>16420</v>
      </c>
      <c r="J65" s="28">
        <f>SUM(H65-I65)</f>
        <v>1855</v>
      </c>
      <c r="K65" s="31">
        <f>SUM(G65+J65)</f>
        <v>354</v>
      </c>
      <c r="L65" s="19">
        <f>SUM(C65+K65)+5</f>
        <v>3923755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43</v>
      </c>
      <c r="C66" s="19">
        <v>4022289</v>
      </c>
      <c r="D66" s="19">
        <v>2856</v>
      </c>
      <c r="E66" s="19">
        <v>366</v>
      </c>
      <c r="F66" s="19">
        <v>4850</v>
      </c>
      <c r="G66" s="32">
        <f>SUM(D66-F66)</f>
        <v>-1994</v>
      </c>
      <c r="H66" s="19">
        <v>13919</v>
      </c>
      <c r="I66" s="19">
        <v>12412</v>
      </c>
      <c r="J66" s="28">
        <f>SUM(H66-I66)</f>
        <v>1507</v>
      </c>
      <c r="K66" s="31">
        <f>SUM(G66+J66)</f>
        <v>-487</v>
      </c>
      <c r="L66" s="19">
        <f>SUM(C66+K66)+4</f>
        <v>4021806</v>
      </c>
      <c r="M66" s="10"/>
      <c r="N66" s="3"/>
      <c r="O66" s="11"/>
      <c r="P66" s="11"/>
      <c r="Q66" s="11"/>
    </row>
    <row r="67" spans="1:17" s="18" customFormat="1" ht="11.45" customHeight="1" x14ac:dyDescent="0.2">
      <c r="A67" s="17"/>
      <c r="C67" s="37" t="s">
        <v>47</v>
      </c>
      <c r="D67" s="37"/>
      <c r="E67" s="37"/>
      <c r="F67" s="37"/>
      <c r="G67" s="37"/>
      <c r="H67" s="37"/>
      <c r="I67" s="37"/>
      <c r="J67" s="37"/>
      <c r="K67" s="37"/>
      <c r="L67" s="37"/>
      <c r="O67" s="20"/>
      <c r="Q67" s="20"/>
    </row>
    <row r="68" spans="1:17" ht="8.25" customHeight="1" x14ac:dyDescent="0.15">
      <c r="A68" s="12" t="s">
        <v>13</v>
      </c>
      <c r="B68" s="1" t="s">
        <v>89</v>
      </c>
      <c r="C68" s="4">
        <v>51439</v>
      </c>
      <c r="D68" s="4">
        <v>29</v>
      </c>
      <c r="E68" s="4">
        <v>7</v>
      </c>
      <c r="F68" s="4">
        <v>93</v>
      </c>
      <c r="G68" s="26">
        <f>D68-F68</f>
        <v>-64</v>
      </c>
      <c r="H68" s="4">
        <v>278</v>
      </c>
      <c r="I68" s="4">
        <v>204</v>
      </c>
      <c r="J68" s="26">
        <f>H68-I68</f>
        <v>74</v>
      </c>
      <c r="K68" s="26">
        <f>G68+J68</f>
        <v>10</v>
      </c>
      <c r="L68" s="4">
        <f t="shared" ref="L68:L82" si="21">SUM(C68+K68)</f>
        <v>51449</v>
      </c>
      <c r="M68" s="4"/>
      <c r="N68" s="3"/>
      <c r="O68" s="3"/>
      <c r="P68" s="3"/>
      <c r="Q68" s="3"/>
    </row>
    <row r="69" spans="1:17" ht="8.25" customHeight="1" x14ac:dyDescent="0.15">
      <c r="A69" s="12" t="s">
        <v>14</v>
      </c>
      <c r="B69" s="1" t="s">
        <v>15</v>
      </c>
      <c r="C69" s="4">
        <v>49676</v>
      </c>
      <c r="D69" s="4">
        <v>42</v>
      </c>
      <c r="E69" s="4">
        <v>8</v>
      </c>
      <c r="F69" s="4">
        <v>74</v>
      </c>
      <c r="G69" s="26">
        <f t="shared" ref="G69:G82" si="22">D69-F69</f>
        <v>-32</v>
      </c>
      <c r="H69" s="4">
        <v>218</v>
      </c>
      <c r="I69" s="4">
        <v>168</v>
      </c>
      <c r="J69" s="26">
        <f t="shared" ref="J69:J82" si="23">H69-I69</f>
        <v>50</v>
      </c>
      <c r="K69" s="26">
        <f t="shared" ref="K69:K82" si="24">G69+J69</f>
        <v>18</v>
      </c>
      <c r="L69" s="4">
        <f t="shared" si="21"/>
        <v>49694</v>
      </c>
      <c r="M69" s="4"/>
      <c r="N69" s="3"/>
      <c r="O69" s="3"/>
      <c r="P69" s="3"/>
      <c r="Q69" s="3"/>
    </row>
    <row r="70" spans="1:17" ht="8.25" customHeight="1" x14ac:dyDescent="0.15">
      <c r="A70" s="12" t="s">
        <v>16</v>
      </c>
      <c r="B70" s="1" t="s">
        <v>90</v>
      </c>
      <c r="C70" s="4">
        <v>52446</v>
      </c>
      <c r="D70" s="4">
        <v>26</v>
      </c>
      <c r="E70" s="4">
        <v>3</v>
      </c>
      <c r="F70" s="4">
        <v>77</v>
      </c>
      <c r="G70" s="26">
        <f t="shared" si="22"/>
        <v>-51</v>
      </c>
      <c r="H70" s="4">
        <v>288</v>
      </c>
      <c r="I70" s="4">
        <v>252</v>
      </c>
      <c r="J70" s="26">
        <f t="shared" si="23"/>
        <v>36</v>
      </c>
      <c r="K70" s="26">
        <f t="shared" si="24"/>
        <v>-15</v>
      </c>
      <c r="L70" s="4">
        <f t="shared" si="21"/>
        <v>52431</v>
      </c>
      <c r="M70" s="4"/>
      <c r="N70" s="3"/>
      <c r="O70" s="3"/>
      <c r="P70" s="3"/>
      <c r="Q70" s="3"/>
    </row>
    <row r="71" spans="1:17" ht="8.25" customHeight="1" x14ac:dyDescent="0.15">
      <c r="A71" s="12" t="s">
        <v>53</v>
      </c>
      <c r="B71" s="1" t="s">
        <v>44</v>
      </c>
      <c r="C71" s="4">
        <v>119177</v>
      </c>
      <c r="D71" s="4">
        <v>82</v>
      </c>
      <c r="E71" s="4">
        <v>11</v>
      </c>
      <c r="F71" s="4">
        <v>119</v>
      </c>
      <c r="G71" s="26">
        <f t="shared" si="22"/>
        <v>-37</v>
      </c>
      <c r="H71" s="4">
        <v>707</v>
      </c>
      <c r="I71" s="4">
        <v>759</v>
      </c>
      <c r="J71" s="26">
        <f t="shared" si="23"/>
        <v>-52</v>
      </c>
      <c r="K71" s="26">
        <f t="shared" si="24"/>
        <v>-89</v>
      </c>
      <c r="L71" s="4">
        <f>SUM(C71+K71)+1</f>
        <v>119089</v>
      </c>
      <c r="M71" s="4"/>
      <c r="N71" s="3"/>
      <c r="O71" s="3"/>
      <c r="P71" s="3"/>
      <c r="Q71" s="3"/>
    </row>
    <row r="72" spans="1:17" ht="8.25" customHeight="1" x14ac:dyDescent="0.15">
      <c r="A72" s="12" t="s">
        <v>17</v>
      </c>
      <c r="B72" s="1" t="s">
        <v>91</v>
      </c>
      <c r="C72" s="4">
        <v>60853</v>
      </c>
      <c r="D72" s="4">
        <v>42</v>
      </c>
      <c r="E72" s="4">
        <v>9</v>
      </c>
      <c r="F72" s="4">
        <v>79</v>
      </c>
      <c r="G72" s="26">
        <f t="shared" si="22"/>
        <v>-37</v>
      </c>
      <c r="H72" s="4">
        <v>312</v>
      </c>
      <c r="I72" s="4">
        <v>202</v>
      </c>
      <c r="J72" s="26">
        <f t="shared" si="23"/>
        <v>110</v>
      </c>
      <c r="K72" s="26">
        <f t="shared" si="24"/>
        <v>73</v>
      </c>
      <c r="L72" s="4">
        <f t="shared" si="21"/>
        <v>60926</v>
      </c>
      <c r="M72" s="4"/>
      <c r="N72" s="3"/>
      <c r="O72" s="3"/>
      <c r="P72" s="3"/>
      <c r="Q72" s="3"/>
    </row>
    <row r="73" spans="1:17" ht="8.25" customHeight="1" x14ac:dyDescent="0.15">
      <c r="A73" s="12" t="s">
        <v>18</v>
      </c>
      <c r="B73" s="1" t="s">
        <v>45</v>
      </c>
      <c r="C73" s="4">
        <v>53514</v>
      </c>
      <c r="D73" s="4">
        <v>42</v>
      </c>
      <c r="E73" s="4">
        <v>8</v>
      </c>
      <c r="F73" s="4">
        <v>76</v>
      </c>
      <c r="G73" s="26">
        <f t="shared" si="22"/>
        <v>-34</v>
      </c>
      <c r="H73" s="4">
        <v>275</v>
      </c>
      <c r="I73" s="4">
        <v>262</v>
      </c>
      <c r="J73" s="26">
        <f t="shared" si="23"/>
        <v>13</v>
      </c>
      <c r="K73" s="26">
        <f t="shared" si="24"/>
        <v>-21</v>
      </c>
      <c r="L73" s="4">
        <f>SUM(C73+K73)+1</f>
        <v>53494</v>
      </c>
      <c r="M73" s="4"/>
      <c r="N73" s="3"/>
      <c r="O73" s="3"/>
      <c r="P73" s="3"/>
      <c r="Q73" s="3"/>
    </row>
    <row r="74" spans="1:17" ht="8.25" customHeight="1" x14ac:dyDescent="0.15">
      <c r="A74" s="12" t="s">
        <v>19</v>
      </c>
      <c r="B74" s="1" t="s">
        <v>92</v>
      </c>
      <c r="C74" s="4">
        <v>56747</v>
      </c>
      <c r="D74" s="4">
        <v>46</v>
      </c>
      <c r="E74" s="4">
        <v>7</v>
      </c>
      <c r="F74" s="4">
        <v>66</v>
      </c>
      <c r="G74" s="26">
        <f t="shared" si="22"/>
        <v>-20</v>
      </c>
      <c r="H74" s="4">
        <v>309</v>
      </c>
      <c r="I74" s="4">
        <v>217</v>
      </c>
      <c r="J74" s="26">
        <f t="shared" si="23"/>
        <v>92</v>
      </c>
      <c r="K74" s="26">
        <f t="shared" si="24"/>
        <v>72</v>
      </c>
      <c r="L74" s="4">
        <f t="shared" si="21"/>
        <v>56819</v>
      </c>
      <c r="M74" s="4"/>
      <c r="N74" s="3"/>
      <c r="O74" s="3"/>
      <c r="P74" s="3"/>
      <c r="Q74" s="3"/>
    </row>
    <row r="75" spans="1:17" ht="8.25" customHeight="1" x14ac:dyDescent="0.15">
      <c r="A75" s="12" t="s">
        <v>20</v>
      </c>
      <c r="B75" s="1" t="s">
        <v>93</v>
      </c>
      <c r="C75" s="4">
        <v>101687</v>
      </c>
      <c r="D75" s="4">
        <v>73</v>
      </c>
      <c r="E75" s="4">
        <v>6</v>
      </c>
      <c r="F75" s="4">
        <v>143</v>
      </c>
      <c r="G75" s="26">
        <f t="shared" si="22"/>
        <v>-70</v>
      </c>
      <c r="H75" s="4">
        <v>439</v>
      </c>
      <c r="I75" s="4">
        <v>439</v>
      </c>
      <c r="J75" s="26">
        <f t="shared" si="23"/>
        <v>0</v>
      </c>
      <c r="K75" s="26">
        <f t="shared" si="24"/>
        <v>-70</v>
      </c>
      <c r="L75" s="4">
        <f t="shared" si="21"/>
        <v>101617</v>
      </c>
      <c r="M75" s="4"/>
      <c r="N75" s="3"/>
      <c r="O75" s="3"/>
      <c r="P75" s="3"/>
      <c r="Q75" s="3"/>
    </row>
    <row r="76" spans="1:17" ht="8.25" customHeight="1" x14ac:dyDescent="0.15">
      <c r="A76" s="12" t="s">
        <v>21</v>
      </c>
      <c r="B76" s="1" t="s">
        <v>94</v>
      </c>
      <c r="C76" s="4">
        <v>69561</v>
      </c>
      <c r="D76" s="4">
        <v>50</v>
      </c>
      <c r="E76" s="4">
        <v>3</v>
      </c>
      <c r="F76" s="4">
        <v>99</v>
      </c>
      <c r="G76" s="26">
        <f t="shared" si="22"/>
        <v>-49</v>
      </c>
      <c r="H76" s="4">
        <v>355</v>
      </c>
      <c r="I76" s="4">
        <v>292</v>
      </c>
      <c r="J76" s="26">
        <f t="shared" si="23"/>
        <v>63</v>
      </c>
      <c r="K76" s="26">
        <f t="shared" si="24"/>
        <v>14</v>
      </c>
      <c r="L76" s="4">
        <f t="shared" si="21"/>
        <v>69575</v>
      </c>
      <c r="M76" s="4"/>
      <c r="N76" s="3"/>
      <c r="O76" s="3"/>
      <c r="P76" s="3"/>
      <c r="Q76" s="3"/>
    </row>
    <row r="77" spans="1:17" ht="8.25" customHeight="1" x14ac:dyDescent="0.15">
      <c r="A77" s="12" t="s">
        <v>22</v>
      </c>
      <c r="B77" s="1" t="s">
        <v>95</v>
      </c>
      <c r="C77" s="4">
        <v>48551</v>
      </c>
      <c r="D77" s="4">
        <v>31</v>
      </c>
      <c r="E77" s="4">
        <v>5</v>
      </c>
      <c r="F77" s="4">
        <v>87</v>
      </c>
      <c r="G77" s="26">
        <f t="shared" si="22"/>
        <v>-56</v>
      </c>
      <c r="H77" s="4">
        <v>220</v>
      </c>
      <c r="I77" s="4">
        <v>169</v>
      </c>
      <c r="J77" s="26">
        <f t="shared" si="23"/>
        <v>51</v>
      </c>
      <c r="K77" s="26">
        <f t="shared" si="24"/>
        <v>-5</v>
      </c>
      <c r="L77" s="4">
        <f t="shared" si="21"/>
        <v>48546</v>
      </c>
      <c r="M77" s="4"/>
      <c r="N77" s="3"/>
      <c r="O77" s="3"/>
      <c r="P77" s="3"/>
      <c r="Q77" s="3"/>
    </row>
    <row r="78" spans="1:17" ht="8.25" customHeight="1" x14ac:dyDescent="0.15">
      <c r="A78" s="12" t="s">
        <v>23</v>
      </c>
      <c r="B78" s="1" t="s">
        <v>96</v>
      </c>
      <c r="C78" s="4">
        <v>74494</v>
      </c>
      <c r="D78" s="4">
        <v>70</v>
      </c>
      <c r="E78" s="4">
        <v>10</v>
      </c>
      <c r="F78" s="4">
        <v>73</v>
      </c>
      <c r="G78" s="26">
        <f t="shared" si="22"/>
        <v>-3</v>
      </c>
      <c r="H78" s="4">
        <v>552</v>
      </c>
      <c r="I78" s="4">
        <v>482</v>
      </c>
      <c r="J78" s="26">
        <f t="shared" si="23"/>
        <v>70</v>
      </c>
      <c r="K78" s="26">
        <f t="shared" si="24"/>
        <v>67</v>
      </c>
      <c r="L78" s="4">
        <f t="shared" si="21"/>
        <v>74561</v>
      </c>
      <c r="M78" s="4"/>
      <c r="N78" s="3"/>
      <c r="O78" s="3"/>
      <c r="P78" s="3"/>
      <c r="Q78" s="3"/>
    </row>
    <row r="79" spans="1:17" ht="8.25" customHeight="1" x14ac:dyDescent="0.15">
      <c r="A79" s="12" t="s">
        <v>24</v>
      </c>
      <c r="B79" s="1" t="s">
        <v>97</v>
      </c>
      <c r="C79" s="4">
        <v>47194</v>
      </c>
      <c r="D79" s="4">
        <v>38</v>
      </c>
      <c r="E79" s="4">
        <v>7</v>
      </c>
      <c r="F79" s="4">
        <v>50</v>
      </c>
      <c r="G79" s="26">
        <f t="shared" si="22"/>
        <v>-12</v>
      </c>
      <c r="H79" s="4">
        <v>285</v>
      </c>
      <c r="I79" s="4">
        <v>257</v>
      </c>
      <c r="J79" s="26">
        <f t="shared" si="23"/>
        <v>28</v>
      </c>
      <c r="K79" s="26">
        <f t="shared" si="24"/>
        <v>16</v>
      </c>
      <c r="L79" s="4">
        <f t="shared" si="21"/>
        <v>47210</v>
      </c>
      <c r="M79" s="4"/>
      <c r="N79" s="3"/>
      <c r="O79" s="3"/>
      <c r="P79" s="3"/>
      <c r="Q79" s="3"/>
    </row>
    <row r="80" spans="1:17" ht="8.25" customHeight="1" x14ac:dyDescent="0.15">
      <c r="A80" s="12" t="s">
        <v>25</v>
      </c>
      <c r="B80" s="1" t="s">
        <v>98</v>
      </c>
      <c r="C80" s="4">
        <v>53905</v>
      </c>
      <c r="D80" s="4">
        <v>55</v>
      </c>
      <c r="E80" s="4">
        <v>6</v>
      </c>
      <c r="F80" s="4">
        <v>47</v>
      </c>
      <c r="G80" s="26">
        <f t="shared" si="22"/>
        <v>8</v>
      </c>
      <c r="H80" s="4">
        <v>211</v>
      </c>
      <c r="I80" s="4">
        <v>203</v>
      </c>
      <c r="J80" s="26">
        <f t="shared" si="23"/>
        <v>8</v>
      </c>
      <c r="K80" s="26">
        <f t="shared" si="24"/>
        <v>16</v>
      </c>
      <c r="L80" s="4">
        <f t="shared" si="21"/>
        <v>53921</v>
      </c>
      <c r="M80" s="4"/>
      <c r="N80" s="3"/>
      <c r="O80" s="3"/>
      <c r="P80" s="3"/>
      <c r="Q80" s="3"/>
    </row>
    <row r="81" spans="1:17" ht="8.25" customHeight="1" x14ac:dyDescent="0.15">
      <c r="A81" s="12" t="s">
        <v>26</v>
      </c>
      <c r="B81" s="1" t="s">
        <v>99</v>
      </c>
      <c r="C81" s="4">
        <v>53286</v>
      </c>
      <c r="D81" s="4">
        <v>45</v>
      </c>
      <c r="E81" s="4">
        <v>6</v>
      </c>
      <c r="F81" s="4">
        <v>66</v>
      </c>
      <c r="G81" s="26">
        <f t="shared" si="22"/>
        <v>-21</v>
      </c>
      <c r="H81" s="4">
        <v>215</v>
      </c>
      <c r="I81" s="4">
        <v>207</v>
      </c>
      <c r="J81" s="26">
        <f t="shared" si="23"/>
        <v>8</v>
      </c>
      <c r="K81" s="26">
        <f t="shared" si="24"/>
        <v>-13</v>
      </c>
      <c r="L81" s="4">
        <f t="shared" si="21"/>
        <v>53273</v>
      </c>
      <c r="M81" s="4"/>
      <c r="N81" s="3"/>
      <c r="O81" s="3"/>
      <c r="P81" s="3"/>
      <c r="Q81" s="3"/>
    </row>
    <row r="82" spans="1:17" ht="8.25" customHeight="1" x14ac:dyDescent="0.15">
      <c r="A82" s="12" t="s">
        <v>27</v>
      </c>
      <c r="B82" s="1" t="s">
        <v>50</v>
      </c>
      <c r="C82" s="4">
        <v>46228</v>
      </c>
      <c r="D82" s="4">
        <v>32</v>
      </c>
      <c r="E82" s="4">
        <v>2</v>
      </c>
      <c r="F82" s="4">
        <v>49</v>
      </c>
      <c r="G82" s="26">
        <f t="shared" si="22"/>
        <v>-17</v>
      </c>
      <c r="H82" s="4">
        <v>173</v>
      </c>
      <c r="I82" s="4">
        <v>157</v>
      </c>
      <c r="J82" s="26">
        <f t="shared" si="23"/>
        <v>16</v>
      </c>
      <c r="K82" s="26">
        <f t="shared" si="24"/>
        <v>-1</v>
      </c>
      <c r="L82" s="4">
        <f t="shared" si="21"/>
        <v>46227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38" t="s">
        <v>46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A5:A10"/>
    <mergeCell ref="B5:B10"/>
    <mergeCell ref="C5:C9"/>
    <mergeCell ref="D5:G5"/>
    <mergeCell ref="H5:J5"/>
    <mergeCell ref="L5:L9"/>
    <mergeCell ref="D6:D9"/>
    <mergeCell ref="E6:E9"/>
    <mergeCell ref="F6:F9"/>
    <mergeCell ref="G6:G9"/>
    <mergeCell ref="H6:H9"/>
    <mergeCell ref="I6:I9"/>
    <mergeCell ref="J6:J9"/>
    <mergeCell ref="K5:K9"/>
  </mergeCells>
  <pageMargins left="0.59055118110236227" right="0.59055118110236227" top="0.19685039370078741" bottom="0.19685039370078741" header="0" footer="0"/>
  <pageSetup paperSize="9" scale="99"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201701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2018-01-23T10:05:03Z</cp:lastPrinted>
  <dcterms:created xsi:type="dcterms:W3CDTF">2016-11-21T08:36:13Z</dcterms:created>
  <dcterms:modified xsi:type="dcterms:W3CDTF">2018-03-09T13:25:15Z</dcterms:modified>
</cp:coreProperties>
</file>