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Eigene Dateien\BevölkerungGebietsstand\Themenbereiche_Internet\Bevölkerung_monatlich\2017\"/>
    </mc:Choice>
  </mc:AlternateContent>
  <bookViews>
    <workbookView xWindow="0" yWindow="0" windowWidth="28800" windowHeight="13035"/>
  </bookViews>
  <sheets>
    <sheet name="201704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5" l="1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68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44" i="5"/>
  <c r="J33" i="5"/>
  <c r="J34" i="5"/>
  <c r="J35" i="5"/>
  <c r="J36" i="5"/>
  <c r="J37" i="5"/>
  <c r="J38" i="5"/>
  <c r="J39" i="5"/>
  <c r="J40" i="5"/>
  <c r="J41" i="5"/>
  <c r="J42" i="5"/>
  <c r="J32" i="5"/>
  <c r="J24" i="5"/>
  <c r="J25" i="5"/>
  <c r="J26" i="5"/>
  <c r="J27" i="5"/>
  <c r="J28" i="5"/>
  <c r="J29" i="5"/>
  <c r="J30" i="5"/>
  <c r="J23" i="5"/>
  <c r="J13" i="5"/>
  <c r="J14" i="5"/>
  <c r="J15" i="5"/>
  <c r="J16" i="5"/>
  <c r="J17" i="5"/>
  <c r="J18" i="5"/>
  <c r="J19" i="5"/>
  <c r="J20" i="5"/>
  <c r="J21" i="5"/>
  <c r="J12" i="5"/>
  <c r="G69" i="5" l="1"/>
  <c r="K69" i="5" s="1"/>
  <c r="G70" i="5"/>
  <c r="K70" i="5" s="1"/>
  <c r="G71" i="5"/>
  <c r="K71" i="5" s="1"/>
  <c r="L71" i="5" s="1"/>
  <c r="G72" i="5"/>
  <c r="K72" i="5" s="1"/>
  <c r="L72" i="5" s="1"/>
  <c r="G73" i="5"/>
  <c r="K73" i="5" s="1"/>
  <c r="G74" i="5"/>
  <c r="K74" i="5" s="1"/>
  <c r="G75" i="5"/>
  <c r="K75" i="5" s="1"/>
  <c r="L75" i="5" s="1"/>
  <c r="G76" i="5"/>
  <c r="K76" i="5" s="1"/>
  <c r="L76" i="5" s="1"/>
  <c r="G77" i="5"/>
  <c r="K77" i="5" s="1"/>
  <c r="G78" i="5"/>
  <c r="K78" i="5" s="1"/>
  <c r="L78" i="5" s="1"/>
  <c r="G79" i="5"/>
  <c r="K79" i="5" s="1"/>
  <c r="L79" i="5" s="1"/>
  <c r="G80" i="5"/>
  <c r="K80" i="5" s="1"/>
  <c r="L80" i="5" s="1"/>
  <c r="G81" i="5"/>
  <c r="K81" i="5" s="1"/>
  <c r="G82" i="5"/>
  <c r="K82" i="5" s="1"/>
  <c r="G68" i="5"/>
  <c r="K68" i="5" s="1"/>
  <c r="L82" i="5"/>
  <c r="L81" i="5"/>
  <c r="L77" i="5"/>
  <c r="L74" i="5"/>
  <c r="L73" i="5"/>
  <c r="L70" i="5"/>
  <c r="L68" i="5"/>
  <c r="L57" i="5"/>
  <c r="L44" i="5"/>
  <c r="L40" i="5"/>
  <c r="L14" i="5"/>
  <c r="G45" i="5"/>
  <c r="K45" i="5" s="1"/>
  <c r="L45" i="5" s="1"/>
  <c r="G46" i="5"/>
  <c r="K46" i="5" s="1"/>
  <c r="L46" i="5" s="1"/>
  <c r="G47" i="5"/>
  <c r="K47" i="5" s="1"/>
  <c r="L47" i="5" s="1"/>
  <c r="G48" i="5"/>
  <c r="K48" i="5" s="1"/>
  <c r="L48" i="5" s="1"/>
  <c r="G49" i="5"/>
  <c r="K49" i="5" s="1"/>
  <c r="L49" i="5" s="1"/>
  <c r="G50" i="5"/>
  <c r="K50" i="5" s="1"/>
  <c r="L50" i="5" s="1"/>
  <c r="G51" i="5"/>
  <c r="K51" i="5" s="1"/>
  <c r="L51" i="5" s="1"/>
  <c r="G52" i="5"/>
  <c r="K52" i="5" s="1"/>
  <c r="L52" i="5" s="1"/>
  <c r="G53" i="5"/>
  <c r="K53" i="5" s="1"/>
  <c r="L53" i="5" s="1"/>
  <c r="G54" i="5"/>
  <c r="K54" i="5" s="1"/>
  <c r="L54" i="5" s="1"/>
  <c r="G55" i="5"/>
  <c r="K55" i="5" s="1"/>
  <c r="L55" i="5" s="1"/>
  <c r="G56" i="5"/>
  <c r="K56" i="5" s="1"/>
  <c r="L56" i="5" s="1"/>
  <c r="G57" i="5"/>
  <c r="K57" i="5" s="1"/>
  <c r="G58" i="5"/>
  <c r="K58" i="5" s="1"/>
  <c r="L58" i="5" s="1"/>
  <c r="G59" i="5"/>
  <c r="K59" i="5" s="1"/>
  <c r="L59" i="5" s="1"/>
  <c r="G60" i="5"/>
  <c r="K60" i="5" s="1"/>
  <c r="G44" i="5"/>
  <c r="K44" i="5" s="1"/>
  <c r="G33" i="5"/>
  <c r="K33" i="5" s="1"/>
  <c r="L33" i="5" s="1"/>
  <c r="G34" i="5"/>
  <c r="K34" i="5" s="1"/>
  <c r="L34" i="5" s="1"/>
  <c r="G35" i="5"/>
  <c r="K35" i="5" s="1"/>
  <c r="L35" i="5" s="1"/>
  <c r="G36" i="5"/>
  <c r="K36" i="5" s="1"/>
  <c r="L36" i="5" s="1"/>
  <c r="G37" i="5"/>
  <c r="K37" i="5" s="1"/>
  <c r="L37" i="5" s="1"/>
  <c r="G38" i="5"/>
  <c r="K38" i="5" s="1"/>
  <c r="G39" i="5"/>
  <c r="K39" i="5" s="1"/>
  <c r="L39" i="5" s="1"/>
  <c r="G40" i="5"/>
  <c r="K40" i="5" s="1"/>
  <c r="G41" i="5"/>
  <c r="K41" i="5" s="1"/>
  <c r="G42" i="5"/>
  <c r="K42" i="5" s="1"/>
  <c r="L42" i="5" s="1"/>
  <c r="G32" i="5"/>
  <c r="K32" i="5" s="1"/>
  <c r="L32" i="5" s="1"/>
  <c r="G24" i="5"/>
  <c r="K24" i="5" s="1"/>
  <c r="L24" i="5" s="1"/>
  <c r="G25" i="5"/>
  <c r="K25" i="5" s="1"/>
  <c r="L25" i="5" s="1"/>
  <c r="G26" i="5"/>
  <c r="K26" i="5" s="1"/>
  <c r="L26" i="5" s="1"/>
  <c r="G27" i="5"/>
  <c r="K27" i="5" s="1"/>
  <c r="L27" i="5" s="1"/>
  <c r="G28" i="5"/>
  <c r="K28" i="5" s="1"/>
  <c r="G29" i="5"/>
  <c r="K29" i="5" s="1"/>
  <c r="L29" i="5" s="1"/>
  <c r="G30" i="5"/>
  <c r="K30" i="5" s="1"/>
  <c r="G23" i="5"/>
  <c r="K23" i="5" s="1"/>
  <c r="L23" i="5" s="1"/>
  <c r="G13" i="5"/>
  <c r="K13" i="5" s="1"/>
  <c r="L13" i="5" s="1"/>
  <c r="G14" i="5"/>
  <c r="K14" i="5" s="1"/>
  <c r="G15" i="5"/>
  <c r="K15" i="5" s="1"/>
  <c r="L15" i="5" s="1"/>
  <c r="G16" i="5"/>
  <c r="K16" i="5" s="1"/>
  <c r="L16" i="5" s="1"/>
  <c r="G17" i="5"/>
  <c r="K17" i="5" s="1"/>
  <c r="G18" i="5"/>
  <c r="K18" i="5" s="1"/>
  <c r="L18" i="5" s="1"/>
  <c r="G19" i="5"/>
  <c r="K19" i="5" s="1"/>
  <c r="L19" i="5" s="1"/>
  <c r="G20" i="5"/>
  <c r="K20" i="5" s="1"/>
  <c r="G21" i="5"/>
  <c r="K21" i="5" s="1"/>
  <c r="L21" i="5" s="1"/>
  <c r="G12" i="5"/>
  <c r="K12" i="5" s="1"/>
  <c r="L12" i="5" s="1"/>
  <c r="C61" i="5"/>
  <c r="C43" i="5"/>
  <c r="C31" i="5"/>
  <c r="C22" i="5"/>
  <c r="C63" i="5" l="1"/>
  <c r="L69" i="5"/>
  <c r="J66" i="5"/>
  <c r="G66" i="5"/>
  <c r="J65" i="5"/>
  <c r="G65" i="5"/>
  <c r="J61" i="5"/>
  <c r="F61" i="5"/>
  <c r="E61" i="5"/>
  <c r="D61" i="5"/>
  <c r="L60" i="5"/>
  <c r="I43" i="5"/>
  <c r="H43" i="5"/>
  <c r="F43" i="5"/>
  <c r="E43" i="5"/>
  <c r="D43" i="5"/>
  <c r="L41" i="5"/>
  <c r="L38" i="5"/>
  <c r="K43" i="5"/>
  <c r="J43" i="5"/>
  <c r="G43" i="5"/>
  <c r="J31" i="5"/>
  <c r="I31" i="5"/>
  <c r="H31" i="5"/>
  <c r="F31" i="5"/>
  <c r="E31" i="5"/>
  <c r="D31" i="5"/>
  <c r="L30" i="5"/>
  <c r="L28" i="5"/>
  <c r="I22" i="5"/>
  <c r="H22" i="5"/>
  <c r="F22" i="5"/>
  <c r="E22" i="5"/>
  <c r="D22" i="5"/>
  <c r="L20" i="5"/>
  <c r="L17" i="5"/>
  <c r="K22" i="5"/>
  <c r="J22" i="5"/>
  <c r="G22" i="5"/>
  <c r="L43" i="5" l="1"/>
  <c r="K66" i="5"/>
  <c r="L66" i="5" s="1"/>
  <c r="H63" i="5"/>
  <c r="I63" i="5"/>
  <c r="D63" i="5"/>
  <c r="E63" i="5"/>
  <c r="K65" i="5"/>
  <c r="L65" i="5" s="1"/>
  <c r="F63" i="5"/>
  <c r="J63" i="5"/>
  <c r="L61" i="5"/>
  <c r="K61" i="5"/>
  <c r="L31" i="5"/>
  <c r="K31" i="5"/>
  <c r="G31" i="5"/>
  <c r="G61" i="5"/>
  <c r="L22" i="5"/>
  <c r="K63" i="5" l="1"/>
  <c r="G63" i="5"/>
  <c r="L63" i="5"/>
</calcChain>
</file>

<file path=xl/sharedStrings.xml><?xml version="1.0" encoding="utf-8"?>
<sst xmlns="http://schemas.openxmlformats.org/spreadsheetml/2006/main" count="102" uniqueCount="102">
  <si>
    <t>Schl. Nr.</t>
  </si>
  <si>
    <t>Kreisfreie Stadt                           Landkreis                                                         Statistische Region                                                                                    Land</t>
  </si>
  <si>
    <t>Natürliche Bevölkerungsbewegung</t>
  </si>
  <si>
    <t>Wanderungen über Kreisgrenzen</t>
  </si>
  <si>
    <t>Lebend-geborene</t>
  </si>
  <si>
    <t xml:space="preserve">darunter Ausländer </t>
  </si>
  <si>
    <t>Geburten-überschuss (+) oder -defizit (-)</t>
  </si>
  <si>
    <t>Zu-
gezogene</t>
  </si>
  <si>
    <t>Fort-gezogene</t>
  </si>
  <si>
    <t>Wolfenbüttel</t>
  </si>
  <si>
    <t>241001</t>
  </si>
  <si>
    <t xml:space="preserve">Holzminden </t>
  </si>
  <si>
    <t>Wittmund</t>
  </si>
  <si>
    <t>153017</t>
  </si>
  <si>
    <t>157006</t>
  </si>
  <si>
    <t>Peine, Stadt</t>
  </si>
  <si>
    <t>158037</t>
  </si>
  <si>
    <t>241005</t>
  </si>
  <si>
    <t>241010</t>
  </si>
  <si>
    <t>252006</t>
  </si>
  <si>
    <t>254021</t>
  </si>
  <si>
    <t>351006</t>
  </si>
  <si>
    <t>352011</t>
  </si>
  <si>
    <t>355022</t>
  </si>
  <si>
    <t>359038</t>
  </si>
  <si>
    <t>454032</t>
  </si>
  <si>
    <t>456015</t>
  </si>
  <si>
    <t>459024</t>
  </si>
  <si>
    <t>Gestorbene</t>
  </si>
  <si>
    <t>Wanderungs-gewinn (+)                      oder -verlust  (-)</t>
  </si>
  <si>
    <t>Zu- (+)                        oder Abnahme (-) insgesamt</t>
  </si>
  <si>
    <r>
      <t>Göttingen</t>
    </r>
    <r>
      <rPr>
        <vertAlign val="superscript"/>
        <sz val="6"/>
        <rFont val="NDSFrutiger 45 Light"/>
      </rPr>
      <t>3)</t>
    </r>
  </si>
  <si>
    <r>
      <t>Braunschweig</t>
    </r>
    <r>
      <rPr>
        <vertAlign val="superscript"/>
        <sz val="6"/>
        <rFont val="NDSFrutiger 55 Roman"/>
      </rPr>
      <t>3)</t>
    </r>
  </si>
  <si>
    <r>
      <t>Region Hannover</t>
    </r>
    <r>
      <rPr>
        <vertAlign val="superscript"/>
        <sz val="6"/>
        <rFont val="NDSFrutiger 45 Light"/>
      </rPr>
      <t>3)</t>
    </r>
  </si>
  <si>
    <r>
      <t>Hannover</t>
    </r>
    <r>
      <rPr>
        <vertAlign val="superscript"/>
        <sz val="6"/>
        <rFont val="NDSFrutiger 55 Roman"/>
      </rPr>
      <t>3)</t>
    </r>
  </si>
  <si>
    <r>
      <t>Cuxhaven</t>
    </r>
    <r>
      <rPr>
        <vertAlign val="superscript"/>
        <sz val="6"/>
        <rFont val="NDSFrutiger 45 Light"/>
      </rPr>
      <t>3)</t>
    </r>
  </si>
  <si>
    <r>
      <t>Lüneburg</t>
    </r>
    <r>
      <rPr>
        <vertAlign val="superscript"/>
        <sz val="6"/>
        <rFont val="NDSFrutiger 45 Light"/>
      </rPr>
      <t>3)</t>
    </r>
  </si>
  <si>
    <r>
      <t>Lüneburg</t>
    </r>
    <r>
      <rPr>
        <vertAlign val="superscript"/>
        <sz val="6"/>
        <rFont val="NDSFrutiger 55 Roman"/>
      </rPr>
      <t>3)</t>
    </r>
  </si>
  <si>
    <r>
      <t>Aurich</t>
    </r>
    <r>
      <rPr>
        <vertAlign val="superscript"/>
        <sz val="6"/>
        <rFont val="NDSFrutiger 45 Light"/>
      </rPr>
      <t>3)</t>
    </r>
  </si>
  <si>
    <r>
      <t>Weser-Ems</t>
    </r>
    <r>
      <rPr>
        <vertAlign val="superscript"/>
        <sz val="6"/>
        <rFont val="NDSFrutiger 55 Roman"/>
      </rPr>
      <t>3)</t>
    </r>
  </si>
  <si>
    <r>
      <t>Niedersachsen</t>
    </r>
    <r>
      <rPr>
        <vertAlign val="superscript"/>
        <sz val="6"/>
        <rFont val="NDSFrutiger 55 Roman"/>
      </rPr>
      <t>3)</t>
    </r>
  </si>
  <si>
    <r>
      <t>dav.: männlich</t>
    </r>
    <r>
      <rPr>
        <vertAlign val="superscript"/>
        <sz val="6"/>
        <rFont val="NDSFrutiger 55 Roman"/>
      </rPr>
      <t>3)</t>
    </r>
    <r>
      <rPr>
        <sz val="6"/>
        <rFont val="NDSFrutiger 55 Roman"/>
      </rPr>
      <t/>
    </r>
  </si>
  <si>
    <r>
      <t xml:space="preserve">         weiblich</t>
    </r>
    <r>
      <rPr>
        <vertAlign val="superscript"/>
        <sz val="6"/>
        <rFont val="NDSFrutiger 55 Roman"/>
      </rPr>
      <t>3)</t>
    </r>
    <r>
      <rPr>
        <sz val="6"/>
        <rFont val="NDSFrutiger 55 Roman"/>
      </rPr>
      <t xml:space="preserve"> </t>
    </r>
  </si>
  <si>
    <r>
      <t>Lüneburg, Hansestadt</t>
    </r>
    <r>
      <rPr>
        <vertAlign val="superscript"/>
        <sz val="6"/>
        <rFont val="NDSFrutiger 45 Light"/>
      </rPr>
      <t>3)</t>
    </r>
  </si>
  <si>
    <t>1) vorläufiges Ergebnis. - 2) Spalten 6 bis 8: Wanderungen über Stadtgrenzen. - 3) Gebiet weist eine durch bestandsrelevante Korrekturen bedingte Bevölkerungsabnahme/-zunahme auf, dadurch ist die Summe aus Bevölkerungsstand Vormonat, Natürliche Bevölkerungsbewegung und Wanderungen mit dem Bevölkerungsstand aktueller Monat nicht identisch.</t>
  </si>
  <si>
    <r>
      <t>Ausgewählte kreisangehörige Städte</t>
    </r>
    <r>
      <rPr>
        <vertAlign val="superscript"/>
        <sz val="6"/>
        <rFont val="NDSFrutiger 55 Roman"/>
      </rPr>
      <t>2)</t>
    </r>
  </si>
  <si>
    <t>Gifhorn</t>
  </si>
  <si>
    <t>Uelzen</t>
  </si>
  <si>
    <t>Melle, Stadt</t>
  </si>
  <si>
    <t>Helmstedt</t>
  </si>
  <si>
    <t>Schaumburg</t>
  </si>
  <si>
    <t>Rotenburg (Wümme)</t>
  </si>
  <si>
    <r>
      <t>Friesland</t>
    </r>
    <r>
      <rPr>
        <vertAlign val="superscript"/>
        <sz val="6"/>
        <rFont val="NDSFrutiger 45 Light"/>
      </rPr>
      <t>3)</t>
    </r>
  </si>
  <si>
    <t>159016</t>
  </si>
  <si>
    <t>Bevölkerungs-stand am 01.04.2017</t>
  </si>
  <si>
    <t>Bevölkerungs-stand am 30.04.2017</t>
  </si>
  <si>
    <t>Braunschweig, Stadt</t>
  </si>
  <si>
    <t>Salzgitter, Stadt</t>
  </si>
  <si>
    <t>Wolfsburg, Stadt</t>
  </si>
  <si>
    <t>Goslar</t>
  </si>
  <si>
    <t>Northeim</t>
  </si>
  <si>
    <t>Peine</t>
  </si>
  <si>
    <r>
      <t>Hameln-Pyrmont</t>
    </r>
    <r>
      <rPr>
        <vertAlign val="superscript"/>
        <sz val="6"/>
        <rFont val="NDSFrutiger 45 Light"/>
      </rPr>
      <t>3)</t>
    </r>
  </si>
  <si>
    <t>Hildesheim</t>
  </si>
  <si>
    <t>Nienburg (Weser)</t>
  </si>
  <si>
    <t>Celle</t>
  </si>
  <si>
    <t>Harburg</t>
  </si>
  <si>
    <t>Lüchow-Dannenberg</t>
  </si>
  <si>
    <t>Osterholz</t>
  </si>
  <si>
    <t>Stade</t>
  </si>
  <si>
    <t>Verden</t>
  </si>
  <si>
    <t>Delmenhorst, Stadt</t>
  </si>
  <si>
    <t>Emden, Stadt</t>
  </si>
  <si>
    <t>Oldenburg (Oldb), Stadt</t>
  </si>
  <si>
    <t>Osnabrück, Stadt</t>
  </si>
  <si>
    <t>Wilhelmshaven, Stadt</t>
  </si>
  <si>
    <t>Ammerland</t>
  </si>
  <si>
    <t>Emsland</t>
  </si>
  <si>
    <t>Leer</t>
  </si>
  <si>
    <t>Oldenburg</t>
  </si>
  <si>
    <t>Osnabrück</t>
  </si>
  <si>
    <t>Vechta</t>
  </si>
  <si>
    <t>Wesermarsch</t>
  </si>
  <si>
    <t>Goslar, Stadt</t>
  </si>
  <si>
    <t>Wolfenbüttel, Stadt</t>
  </si>
  <si>
    <t>Garbsen, Stadt</t>
  </si>
  <si>
    <t>Hameln, Stadt</t>
  </si>
  <si>
    <t>Hildesheim, Stadt</t>
  </si>
  <si>
    <t>Celle, Stadt</t>
  </si>
  <si>
    <t>Cuxhaven, Stadt</t>
  </si>
  <si>
    <t>Stade, Hansestadt</t>
  </si>
  <si>
    <t>Lingen (Ems), Stadt</t>
  </si>
  <si>
    <t>Nordhorn, Stadt</t>
  </si>
  <si>
    <r>
      <t>dar.: Hannover, Landeshauptstadt</t>
    </r>
    <r>
      <rPr>
        <vertAlign val="superscript"/>
        <sz val="6"/>
        <rFont val="NDSFrutiger 45 Light"/>
      </rPr>
      <t>2)</t>
    </r>
  </si>
  <si>
    <t>Cloppenburg</t>
  </si>
  <si>
    <t>Grafschaft Bentheim</t>
  </si>
  <si>
    <t>Göttingen, Stadt</t>
  </si>
  <si>
    <t>Langenhagen, Stadt</t>
  </si>
  <si>
    <t>Heidekreis</t>
  </si>
  <si>
    <t>Diepholz</t>
  </si>
  <si>
    <r>
      <t>Bevölkerungsveränderungen in den kreisfreien Städten und Landkreisen im April 2017</t>
    </r>
    <r>
      <rPr>
        <b/>
        <vertAlign val="superscript"/>
        <sz val="9"/>
        <rFont val="NDSFrutiger 55 Roman"/>
      </rPr>
      <t>1)</t>
    </r>
  </si>
  <si>
    <r>
      <t>©</t>
    </r>
    <r>
      <rPr>
        <sz val="6"/>
        <rFont val="NDSFrutiger 45 Light"/>
      </rPr>
      <t xml:space="preserve">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</si>
</sst>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0"/>
    <numFmt numFmtId="165" formatCode="&quot;+&quot;\ \ #\ ###\ ##0;&quot;-&quot;\ \ #\ ###\ ##0;&quot;-&quot;"/>
    <numFmt numFmtId="166" formatCode="&quot;+&quot;\ \ #\ ###\ ##0;&quot;-&quot;\ \ #\ ###\ ##0;&quot;±0&quot;"/>
    <numFmt numFmtId="167" formatCode="#\ ###;#\ ###;\-;"/>
    <numFmt numFmtId="168" formatCode="&quot;+&quot;#0;&quot;-&quot;#0;&quot;-&quot;"/>
    <numFmt numFmtId="169" formatCode="&quot;+&quot;\ #\ ##0;&quot;-&quot;#\ ##0;&quot;±0&quot;"/>
    <numFmt numFmtId="170" formatCode="&quot;+&quot;#\ ##0;&quot;-&quot;#\ ##0;&quot;±0&quot;"/>
  </numFmts>
  <fonts count="10" x14ac:knownFonts="1">
    <font>
      <sz val="10"/>
      <name val="Arial"/>
    </font>
    <font>
      <sz val="6"/>
      <name val="NDSFrutiger 45 Light"/>
    </font>
    <font>
      <vertAlign val="superscript"/>
      <sz val="6"/>
      <name val="NDSFrutiger 45 Light"/>
    </font>
    <font>
      <sz val="6"/>
      <name val="NDSFrutiger 55 Roman"/>
    </font>
    <font>
      <vertAlign val="superscript"/>
      <sz val="6"/>
      <name val="NDSFrutiger 55 Roman"/>
    </font>
    <font>
      <sz val="10"/>
      <name val="MS Sans Serif"/>
    </font>
    <font>
      <sz val="6"/>
      <color indexed="10"/>
      <name val="NDSFrutiger 45 Light"/>
    </font>
    <font>
      <b/>
      <sz val="9"/>
      <name val="NDSFrutiger 55 Roman"/>
    </font>
    <font>
      <b/>
      <vertAlign val="superscript"/>
      <sz val="9"/>
      <name val="NDSFrutiger 55 Roman"/>
    </font>
    <font>
      <sz val="8"/>
      <name val="NDSFrutiger 45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165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67" fontId="1" fillId="0" borderId="0" xfId="1" applyNumberFormat="1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164" fontId="6" fillId="0" borderId="0" xfId="0" applyNumberFormat="1" applyFont="1" applyFill="1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left" vertical="center"/>
    </xf>
    <xf numFmtId="168" fontId="1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 vertical="center"/>
    </xf>
    <xf numFmtId="170" fontId="3" fillId="0" borderId="0" xfId="0" applyNumberFormat="1" applyFont="1" applyFill="1" applyAlignment="1">
      <alignment horizontal="right" vertical="center"/>
    </xf>
    <xf numFmtId="170" fontId="3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" fillId="2" borderId="0" xfId="0" applyFont="1" applyFill="1"/>
    <xf numFmtId="0" fontId="9" fillId="2" borderId="0" xfId="0" applyFont="1" applyFill="1" applyAlignment="1">
      <alignment horizontal="left"/>
    </xf>
  </cellXfs>
  <cellStyles count="2">
    <cellStyle name="Standard" xfId="0" builtinId="0"/>
    <cellStyle name="Standard_VJT3196  (2)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371475</xdr:colOff>
      <xdr:row>2</xdr:row>
      <xdr:rowOff>85725</xdr:rowOff>
    </xdr:to>
    <xdr:pic>
      <xdr:nvPicPr>
        <xdr:cNvPr id="3" name="Picture 1" descr="LSN-Wappen-RG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6762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tabSelected="1" zoomScale="150" zoomScaleNormal="150" workbookViewId="0">
      <selection sqref="A1:L3"/>
    </sheetView>
  </sheetViews>
  <sheetFormatPr baseColWidth="10" defaultRowHeight="8.25" x14ac:dyDescent="0.15"/>
  <cols>
    <col min="1" max="1" width="4.5703125" style="1" customWidth="1"/>
    <col min="2" max="2" width="18.42578125" style="1" customWidth="1"/>
    <col min="3" max="3" width="7.42578125" style="1" customWidth="1"/>
    <col min="4" max="5" width="5.42578125" style="1" customWidth="1"/>
    <col min="6" max="6" width="6" style="1" customWidth="1"/>
    <col min="7" max="7" width="8.7109375" style="1" customWidth="1"/>
    <col min="8" max="8" width="6.140625" style="1" customWidth="1"/>
    <col min="9" max="9" width="6.28515625" style="1" customWidth="1"/>
    <col min="10" max="10" width="8.85546875" style="1" customWidth="1"/>
    <col min="11" max="11" width="7.42578125" style="1" customWidth="1"/>
    <col min="12" max="12" width="7.7109375" style="1" customWidth="1"/>
    <col min="13" max="13" width="6" style="1" customWidth="1"/>
    <col min="14" max="14" width="14.140625" style="1" customWidth="1"/>
    <col min="15" max="15" width="6" style="1" customWidth="1"/>
    <col min="16" max="16" width="2.85546875" style="1" customWidth="1"/>
    <col min="17" max="17" width="6.85546875" style="1" customWidth="1"/>
    <col min="18" max="16384" width="11.42578125" style="1"/>
  </cols>
  <sheetData>
    <row r="1" spans="1:18" ht="15" customHeight="1" x14ac:dyDescent="0.15">
      <c r="A1" s="46"/>
      <c r="B1" s="46"/>
      <c r="C1" s="46"/>
      <c r="D1" s="46"/>
      <c r="E1" s="46"/>
      <c r="F1" s="46"/>
    </row>
    <row r="2" spans="1:18" ht="11.1" customHeight="1" x14ac:dyDescent="0.2">
      <c r="A2" s="47"/>
      <c r="B2" s="46"/>
      <c r="D2" s="46"/>
      <c r="E2" s="46"/>
      <c r="F2" s="46"/>
    </row>
    <row r="3" spans="1:18" ht="15" customHeight="1" x14ac:dyDescent="0.2">
      <c r="A3" s="47" t="s">
        <v>101</v>
      </c>
    </row>
    <row r="4" spans="1:18" ht="13.5" x14ac:dyDescent="0.2">
      <c r="A4" s="45" t="s">
        <v>100</v>
      </c>
    </row>
    <row r="5" spans="1:18" s="2" customFormat="1" ht="8.1" customHeight="1" x14ac:dyDescent="0.2">
      <c r="A5" s="43" t="s">
        <v>0</v>
      </c>
      <c r="B5" s="39" t="s">
        <v>1</v>
      </c>
      <c r="C5" s="39" t="s">
        <v>54</v>
      </c>
      <c r="D5" s="39" t="s">
        <v>2</v>
      </c>
      <c r="E5" s="39"/>
      <c r="F5" s="39"/>
      <c r="G5" s="39"/>
      <c r="H5" s="38" t="s">
        <v>3</v>
      </c>
      <c r="I5" s="44"/>
      <c r="J5" s="43"/>
      <c r="K5" s="39" t="s">
        <v>30</v>
      </c>
      <c r="L5" s="38" t="s">
        <v>55</v>
      </c>
    </row>
    <row r="6" spans="1:18" s="2" customFormat="1" ht="8.1" customHeight="1" x14ac:dyDescent="0.2">
      <c r="A6" s="43"/>
      <c r="B6" s="39"/>
      <c r="C6" s="39"/>
      <c r="D6" s="39" t="s">
        <v>4</v>
      </c>
      <c r="E6" s="39" t="s">
        <v>5</v>
      </c>
      <c r="F6" s="39" t="s">
        <v>28</v>
      </c>
      <c r="G6" s="39" t="s">
        <v>6</v>
      </c>
      <c r="H6" s="39" t="s">
        <v>7</v>
      </c>
      <c r="I6" s="39" t="s">
        <v>8</v>
      </c>
      <c r="J6" s="40" t="s">
        <v>29</v>
      </c>
      <c r="K6" s="39"/>
      <c r="L6" s="38"/>
    </row>
    <row r="7" spans="1:18" s="2" customFormat="1" ht="8.1" customHeight="1" x14ac:dyDescent="0.2">
      <c r="A7" s="43"/>
      <c r="B7" s="39"/>
      <c r="C7" s="39"/>
      <c r="D7" s="39"/>
      <c r="E7" s="39"/>
      <c r="F7" s="39"/>
      <c r="G7" s="39"/>
      <c r="H7" s="39"/>
      <c r="I7" s="39"/>
      <c r="J7" s="41"/>
      <c r="K7" s="39"/>
      <c r="L7" s="38"/>
    </row>
    <row r="8" spans="1:18" s="2" customFormat="1" ht="8.1" customHeight="1" x14ac:dyDescent="0.2">
      <c r="A8" s="43"/>
      <c r="B8" s="39"/>
      <c r="C8" s="39"/>
      <c r="D8" s="39"/>
      <c r="E8" s="39"/>
      <c r="F8" s="39"/>
      <c r="G8" s="39"/>
      <c r="H8" s="39"/>
      <c r="I8" s="39"/>
      <c r="J8" s="41"/>
      <c r="K8" s="39"/>
      <c r="L8" s="38"/>
    </row>
    <row r="9" spans="1:18" s="2" customFormat="1" ht="8.1" customHeight="1" x14ac:dyDescent="0.2">
      <c r="A9" s="43"/>
      <c r="B9" s="39"/>
      <c r="C9" s="39"/>
      <c r="D9" s="39"/>
      <c r="E9" s="39"/>
      <c r="F9" s="39"/>
      <c r="G9" s="39"/>
      <c r="H9" s="39"/>
      <c r="I9" s="39"/>
      <c r="J9" s="42"/>
      <c r="K9" s="39"/>
      <c r="L9" s="38"/>
    </row>
    <row r="10" spans="1:18" s="2" customFormat="1" ht="8.1" customHeight="1" x14ac:dyDescent="0.2">
      <c r="A10" s="43"/>
      <c r="B10" s="39"/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  <c r="L10" s="35">
        <v>10</v>
      </c>
    </row>
    <row r="11" spans="1:18" ht="3.95" customHeight="1" x14ac:dyDescent="0.15"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8" ht="8.25" customHeight="1" x14ac:dyDescent="0.15">
      <c r="A12" s="5">
        <v>101</v>
      </c>
      <c r="B12" s="1" t="s">
        <v>56</v>
      </c>
      <c r="C12" s="4">
        <v>248108</v>
      </c>
      <c r="D12" s="4">
        <v>175</v>
      </c>
      <c r="E12" s="4">
        <v>20</v>
      </c>
      <c r="F12" s="4">
        <v>208</v>
      </c>
      <c r="G12" s="26">
        <f>D12-F12</f>
        <v>-33</v>
      </c>
      <c r="H12" s="4">
        <v>865</v>
      </c>
      <c r="I12" s="4">
        <v>969</v>
      </c>
      <c r="J12" s="26">
        <f>H12-I12</f>
        <v>-104</v>
      </c>
      <c r="K12" s="26">
        <f>G12+J12</f>
        <v>-137</v>
      </c>
      <c r="L12" s="4">
        <f t="shared" ref="L12:L19" si="0">SUM(C12+K12)</f>
        <v>247971</v>
      </c>
      <c r="M12" s="4"/>
      <c r="N12" s="3"/>
      <c r="O12" s="3"/>
      <c r="P12" s="3"/>
      <c r="Q12" s="3"/>
      <c r="R12" s="6"/>
    </row>
    <row r="13" spans="1:18" ht="8.25" customHeight="1" x14ac:dyDescent="0.15">
      <c r="A13" s="5">
        <v>102</v>
      </c>
      <c r="B13" s="1" t="s">
        <v>57</v>
      </c>
      <c r="C13" s="4">
        <v>103853</v>
      </c>
      <c r="D13" s="4">
        <v>84</v>
      </c>
      <c r="E13" s="4">
        <v>18</v>
      </c>
      <c r="F13" s="4">
        <v>117</v>
      </c>
      <c r="G13" s="26">
        <f t="shared" ref="G13:G21" si="1">D13-F13</f>
        <v>-33</v>
      </c>
      <c r="H13" s="4">
        <v>604</v>
      </c>
      <c r="I13" s="4">
        <v>332</v>
      </c>
      <c r="J13" s="26">
        <f t="shared" ref="J13:J21" si="2">H13-I13</f>
        <v>272</v>
      </c>
      <c r="K13" s="26">
        <f t="shared" ref="K13:K21" si="3">G13+J13</f>
        <v>239</v>
      </c>
      <c r="L13" s="4">
        <f t="shared" si="0"/>
        <v>104092</v>
      </c>
      <c r="M13" s="4"/>
      <c r="N13" s="3"/>
      <c r="O13" s="3"/>
      <c r="P13" s="3"/>
      <c r="Q13" s="3"/>
    </row>
    <row r="14" spans="1:18" ht="8.25" customHeight="1" x14ac:dyDescent="0.15">
      <c r="A14" s="5">
        <v>103</v>
      </c>
      <c r="B14" s="1" t="s">
        <v>58</v>
      </c>
      <c r="C14" s="4">
        <v>123900</v>
      </c>
      <c r="D14" s="4">
        <v>122</v>
      </c>
      <c r="E14" s="4">
        <v>16</v>
      </c>
      <c r="F14" s="4">
        <v>135</v>
      </c>
      <c r="G14" s="26">
        <f t="shared" si="1"/>
        <v>-13</v>
      </c>
      <c r="H14" s="4">
        <v>472</v>
      </c>
      <c r="I14" s="4">
        <v>466</v>
      </c>
      <c r="J14" s="26">
        <f t="shared" si="2"/>
        <v>6</v>
      </c>
      <c r="K14" s="26">
        <f t="shared" si="3"/>
        <v>-7</v>
      </c>
      <c r="L14" s="4">
        <f t="shared" si="0"/>
        <v>123893</v>
      </c>
      <c r="M14" s="4"/>
      <c r="N14" s="3"/>
      <c r="O14" s="3"/>
      <c r="P14" s="3"/>
      <c r="Q14" s="3"/>
    </row>
    <row r="15" spans="1:18" ht="9.9499999999999993" customHeight="1" x14ac:dyDescent="0.15">
      <c r="A15" s="5">
        <v>151</v>
      </c>
      <c r="B15" s="1" t="s">
        <v>46</v>
      </c>
      <c r="C15" s="4">
        <v>174934</v>
      </c>
      <c r="D15" s="4">
        <v>149</v>
      </c>
      <c r="E15" s="4">
        <v>11</v>
      </c>
      <c r="F15" s="4">
        <v>152</v>
      </c>
      <c r="G15" s="26">
        <f t="shared" si="1"/>
        <v>-3</v>
      </c>
      <c r="H15" s="4">
        <v>485</v>
      </c>
      <c r="I15" s="4">
        <v>430</v>
      </c>
      <c r="J15" s="26">
        <f t="shared" si="2"/>
        <v>55</v>
      </c>
      <c r="K15" s="26">
        <f t="shared" si="3"/>
        <v>52</v>
      </c>
      <c r="L15" s="4">
        <f t="shared" si="0"/>
        <v>174986</v>
      </c>
      <c r="M15" s="4"/>
      <c r="N15" s="3"/>
      <c r="O15" s="3"/>
      <c r="P15" s="3"/>
      <c r="Q15" s="3"/>
    </row>
    <row r="16" spans="1:18" ht="8.25" customHeight="1" x14ac:dyDescent="0.15">
      <c r="A16" s="5">
        <v>153</v>
      </c>
      <c r="B16" s="1" t="s">
        <v>59</v>
      </c>
      <c r="C16" s="4">
        <v>137689</v>
      </c>
      <c r="D16" s="4">
        <v>66</v>
      </c>
      <c r="E16" s="4">
        <v>8</v>
      </c>
      <c r="F16" s="4">
        <v>148</v>
      </c>
      <c r="G16" s="26">
        <f t="shared" si="1"/>
        <v>-82</v>
      </c>
      <c r="H16" s="4">
        <v>512</v>
      </c>
      <c r="I16" s="4">
        <v>416</v>
      </c>
      <c r="J16" s="26">
        <f t="shared" si="2"/>
        <v>96</v>
      </c>
      <c r="K16" s="26">
        <f t="shared" si="3"/>
        <v>14</v>
      </c>
      <c r="L16" s="4">
        <f t="shared" si="0"/>
        <v>137703</v>
      </c>
      <c r="M16" s="4"/>
      <c r="N16" s="3"/>
      <c r="O16" s="3"/>
      <c r="P16" s="3"/>
      <c r="Q16" s="3"/>
    </row>
    <row r="17" spans="1:17" ht="8.25" customHeight="1" x14ac:dyDescent="0.15">
      <c r="A17" s="5">
        <v>154</v>
      </c>
      <c r="B17" s="1" t="s">
        <v>49</v>
      </c>
      <c r="C17" s="4">
        <v>91878</v>
      </c>
      <c r="D17" s="4">
        <v>61</v>
      </c>
      <c r="E17" s="4">
        <v>5</v>
      </c>
      <c r="F17" s="4">
        <v>109</v>
      </c>
      <c r="G17" s="26">
        <f t="shared" si="1"/>
        <v>-48</v>
      </c>
      <c r="H17" s="4">
        <v>220</v>
      </c>
      <c r="I17" s="4">
        <v>276</v>
      </c>
      <c r="J17" s="26">
        <f t="shared" si="2"/>
        <v>-56</v>
      </c>
      <c r="K17" s="26">
        <f t="shared" si="3"/>
        <v>-104</v>
      </c>
      <c r="L17" s="4">
        <f t="shared" si="0"/>
        <v>91774</v>
      </c>
      <c r="M17" s="4"/>
      <c r="N17" s="3"/>
      <c r="O17" s="3"/>
      <c r="P17" s="3"/>
      <c r="Q17" s="3"/>
    </row>
    <row r="18" spans="1:17" ht="8.25" customHeight="1" x14ac:dyDescent="0.15">
      <c r="A18" s="5">
        <v>155</v>
      </c>
      <c r="B18" s="1" t="s">
        <v>60</v>
      </c>
      <c r="C18" s="4">
        <v>133398</v>
      </c>
      <c r="D18" s="4">
        <v>88</v>
      </c>
      <c r="E18" s="4">
        <v>11</v>
      </c>
      <c r="F18" s="4">
        <v>148</v>
      </c>
      <c r="G18" s="26">
        <f t="shared" si="1"/>
        <v>-60</v>
      </c>
      <c r="H18" s="4">
        <v>321</v>
      </c>
      <c r="I18" s="4">
        <v>307</v>
      </c>
      <c r="J18" s="26">
        <f t="shared" si="2"/>
        <v>14</v>
      </c>
      <c r="K18" s="26">
        <f t="shared" si="3"/>
        <v>-46</v>
      </c>
      <c r="L18" s="4">
        <f t="shared" si="0"/>
        <v>133352</v>
      </c>
      <c r="M18" s="4"/>
      <c r="N18" s="3"/>
      <c r="O18" s="3"/>
      <c r="P18" s="3"/>
      <c r="Q18" s="3"/>
    </row>
    <row r="19" spans="1:17" ht="8.25" customHeight="1" x14ac:dyDescent="0.15">
      <c r="A19" s="5">
        <v>157</v>
      </c>
      <c r="B19" s="1" t="s">
        <v>61</v>
      </c>
      <c r="C19" s="4">
        <v>132877</v>
      </c>
      <c r="D19" s="4">
        <v>103</v>
      </c>
      <c r="E19" s="4">
        <v>14</v>
      </c>
      <c r="F19" s="4">
        <v>117</v>
      </c>
      <c r="G19" s="26">
        <f t="shared" si="1"/>
        <v>-14</v>
      </c>
      <c r="H19" s="4">
        <v>407</v>
      </c>
      <c r="I19" s="4">
        <v>292</v>
      </c>
      <c r="J19" s="26">
        <f t="shared" si="2"/>
        <v>115</v>
      </c>
      <c r="K19" s="26">
        <f t="shared" si="3"/>
        <v>101</v>
      </c>
      <c r="L19" s="4">
        <f t="shared" si="0"/>
        <v>132978</v>
      </c>
      <c r="M19" s="4"/>
      <c r="N19" s="3"/>
      <c r="O19" s="3"/>
      <c r="P19" s="3"/>
      <c r="Q19" s="3"/>
    </row>
    <row r="20" spans="1:17" ht="8.25" customHeight="1" x14ac:dyDescent="0.15">
      <c r="A20" s="5">
        <v>158</v>
      </c>
      <c r="B20" s="1" t="s">
        <v>9</v>
      </c>
      <c r="C20" s="4">
        <v>120824</v>
      </c>
      <c r="D20" s="4">
        <v>70</v>
      </c>
      <c r="E20" s="4">
        <v>7</v>
      </c>
      <c r="F20" s="4">
        <v>109</v>
      </c>
      <c r="G20" s="26">
        <f t="shared" si="1"/>
        <v>-39</v>
      </c>
      <c r="H20" s="4">
        <v>362</v>
      </c>
      <c r="I20" s="4">
        <v>349</v>
      </c>
      <c r="J20" s="26">
        <f t="shared" si="2"/>
        <v>13</v>
      </c>
      <c r="K20" s="26">
        <f t="shared" si="3"/>
        <v>-26</v>
      </c>
      <c r="L20" s="4">
        <f t="shared" ref="L20" si="4">SUM(C20+K20)</f>
        <v>120798</v>
      </c>
      <c r="M20" s="4"/>
      <c r="N20" s="3"/>
      <c r="O20" s="3"/>
      <c r="P20" s="3"/>
      <c r="Q20" s="3"/>
    </row>
    <row r="21" spans="1:17" ht="8.25" customHeight="1" x14ac:dyDescent="0.15">
      <c r="A21" s="5">
        <v>159</v>
      </c>
      <c r="B21" s="1" t="s">
        <v>31</v>
      </c>
      <c r="C21" s="4">
        <v>326888</v>
      </c>
      <c r="D21" s="4">
        <v>212</v>
      </c>
      <c r="E21" s="4">
        <v>23</v>
      </c>
      <c r="F21" s="4">
        <v>265</v>
      </c>
      <c r="G21" s="26">
        <f t="shared" si="1"/>
        <v>-53</v>
      </c>
      <c r="H21" s="4">
        <v>1994</v>
      </c>
      <c r="I21" s="4">
        <v>1463</v>
      </c>
      <c r="J21" s="26">
        <f t="shared" si="2"/>
        <v>531</v>
      </c>
      <c r="K21" s="26">
        <f t="shared" si="3"/>
        <v>478</v>
      </c>
      <c r="L21" s="4">
        <f>SUM(C21+K21)-1</f>
        <v>327365</v>
      </c>
      <c r="M21" s="4"/>
      <c r="N21" s="3"/>
      <c r="O21" s="3"/>
      <c r="P21" s="3"/>
      <c r="Q21" s="3"/>
    </row>
    <row r="22" spans="1:17" s="18" customFormat="1" ht="11.1" customHeight="1" x14ac:dyDescent="0.2">
      <c r="A22" s="17">
        <v>1</v>
      </c>
      <c r="B22" s="18" t="s">
        <v>32</v>
      </c>
      <c r="C22" s="19">
        <f>SUM(C12:C21)</f>
        <v>1594349</v>
      </c>
      <c r="D22" s="19">
        <f t="shared" ref="D22:K22" si="5">SUM(D12:D21)</f>
        <v>1130</v>
      </c>
      <c r="E22" s="19">
        <f t="shared" si="5"/>
        <v>133</v>
      </c>
      <c r="F22" s="19">
        <f t="shared" si="5"/>
        <v>1508</v>
      </c>
      <c r="G22" s="27">
        <f t="shared" si="5"/>
        <v>-378</v>
      </c>
      <c r="H22" s="19">
        <f t="shared" si="5"/>
        <v>6242</v>
      </c>
      <c r="I22" s="19">
        <f t="shared" si="5"/>
        <v>5300</v>
      </c>
      <c r="J22" s="31">
        <f t="shared" si="5"/>
        <v>942</v>
      </c>
      <c r="K22" s="31">
        <f t="shared" si="5"/>
        <v>564</v>
      </c>
      <c r="L22" s="19">
        <f>SUM(L12+L13+L14+L15+L16+L17+L18+L19+L20+L21)</f>
        <v>1594912</v>
      </c>
      <c r="M22" s="20"/>
      <c r="N22" s="21"/>
      <c r="O22" s="20"/>
      <c r="P22" s="20"/>
      <c r="Q22" s="20"/>
    </row>
    <row r="23" spans="1:17" s="23" customFormat="1" ht="9.9499999999999993" customHeight="1" x14ac:dyDescent="0.15">
      <c r="A23" s="22">
        <v>241</v>
      </c>
      <c r="B23" s="23" t="s">
        <v>33</v>
      </c>
      <c r="C23" s="4">
        <v>1148908</v>
      </c>
      <c r="D23" s="4">
        <v>881</v>
      </c>
      <c r="E23" s="4">
        <v>116</v>
      </c>
      <c r="F23" s="4">
        <v>1018</v>
      </c>
      <c r="G23" s="26">
        <f>D23-F23</f>
        <v>-137</v>
      </c>
      <c r="H23" s="4">
        <v>3055</v>
      </c>
      <c r="I23" s="4">
        <v>2679</v>
      </c>
      <c r="J23" s="26">
        <f>H23-I23</f>
        <v>376</v>
      </c>
      <c r="K23" s="26">
        <f>G23+J23</f>
        <v>239</v>
      </c>
      <c r="L23" s="4">
        <f>SUM(C23+K23)-1</f>
        <v>1149146</v>
      </c>
      <c r="M23" s="24"/>
      <c r="N23" s="21"/>
      <c r="O23" s="21"/>
      <c r="P23" s="21"/>
      <c r="Q23" s="21"/>
    </row>
    <row r="24" spans="1:17" s="23" customFormat="1" ht="9.9499999999999993" customHeight="1" x14ac:dyDescent="0.15">
      <c r="A24" s="25" t="s">
        <v>10</v>
      </c>
      <c r="B24" s="23" t="s">
        <v>93</v>
      </c>
      <c r="C24" s="4">
        <v>533070</v>
      </c>
      <c r="D24" s="4">
        <v>440</v>
      </c>
      <c r="E24" s="4">
        <v>56</v>
      </c>
      <c r="F24" s="4">
        <v>453</v>
      </c>
      <c r="G24" s="26">
        <f t="shared" ref="G24:G30" si="6">D24-F24</f>
        <v>-13</v>
      </c>
      <c r="H24" s="4">
        <v>2342</v>
      </c>
      <c r="I24" s="4">
        <v>2184</v>
      </c>
      <c r="J24" s="26">
        <f t="shared" ref="J24:J30" si="7">H24-I24</f>
        <v>158</v>
      </c>
      <c r="K24" s="26">
        <f t="shared" ref="K24:K30" si="8">G24+J24</f>
        <v>145</v>
      </c>
      <c r="L24" s="4">
        <f>SUM(C24+K24)</f>
        <v>533215</v>
      </c>
      <c r="M24" s="24"/>
      <c r="N24" s="21"/>
      <c r="O24" s="21"/>
      <c r="P24" s="21"/>
      <c r="Q24" s="21"/>
    </row>
    <row r="25" spans="1:17" ht="9.9499999999999993" customHeight="1" x14ac:dyDescent="0.15">
      <c r="A25" s="5">
        <v>251</v>
      </c>
      <c r="B25" s="1" t="s">
        <v>99</v>
      </c>
      <c r="C25" s="4">
        <v>215295</v>
      </c>
      <c r="D25" s="4">
        <v>143</v>
      </c>
      <c r="E25" s="4">
        <v>16</v>
      </c>
      <c r="F25" s="4">
        <v>205</v>
      </c>
      <c r="G25" s="26">
        <f t="shared" si="6"/>
        <v>-62</v>
      </c>
      <c r="H25" s="4">
        <v>809</v>
      </c>
      <c r="I25" s="4">
        <v>573</v>
      </c>
      <c r="J25" s="26">
        <f t="shared" si="7"/>
        <v>236</v>
      </c>
      <c r="K25" s="26">
        <f t="shared" si="8"/>
        <v>174</v>
      </c>
      <c r="L25" s="4">
        <f>SUM(C25+K25)</f>
        <v>215469</v>
      </c>
      <c r="M25" s="4"/>
      <c r="N25" s="3"/>
      <c r="O25" s="3"/>
      <c r="P25" s="3"/>
      <c r="Q25" s="3"/>
    </row>
    <row r="26" spans="1:17" ht="8.25" customHeight="1" x14ac:dyDescent="0.15">
      <c r="A26" s="5">
        <v>252</v>
      </c>
      <c r="B26" s="1" t="s">
        <v>62</v>
      </c>
      <c r="C26" s="4">
        <v>148286</v>
      </c>
      <c r="D26" s="4">
        <v>93</v>
      </c>
      <c r="E26" s="13">
        <v>13</v>
      </c>
      <c r="F26" s="4">
        <v>155</v>
      </c>
      <c r="G26" s="26">
        <f t="shared" si="6"/>
        <v>-62</v>
      </c>
      <c r="H26" s="4">
        <v>451</v>
      </c>
      <c r="I26" s="4">
        <v>382</v>
      </c>
      <c r="J26" s="26">
        <f t="shared" si="7"/>
        <v>69</v>
      </c>
      <c r="K26" s="26">
        <f t="shared" si="8"/>
        <v>7</v>
      </c>
      <c r="L26" s="4">
        <f>SUM(C26+K26)+1</f>
        <v>148294</v>
      </c>
      <c r="M26" s="4"/>
      <c r="N26" s="3"/>
      <c r="O26" s="3"/>
      <c r="P26" s="3"/>
      <c r="Q26" s="3"/>
    </row>
    <row r="27" spans="1:17" ht="8.25" customHeight="1" x14ac:dyDescent="0.15">
      <c r="A27" s="5">
        <v>254</v>
      </c>
      <c r="B27" s="1" t="s">
        <v>63</v>
      </c>
      <c r="C27" s="4">
        <v>277048</v>
      </c>
      <c r="D27" s="4">
        <v>173</v>
      </c>
      <c r="E27" s="4">
        <v>24</v>
      </c>
      <c r="F27" s="4">
        <v>295</v>
      </c>
      <c r="G27" s="26">
        <f t="shared" si="6"/>
        <v>-122</v>
      </c>
      <c r="H27" s="4">
        <v>766</v>
      </c>
      <c r="I27" s="4">
        <v>605</v>
      </c>
      <c r="J27" s="26">
        <f t="shared" si="7"/>
        <v>161</v>
      </c>
      <c r="K27" s="26">
        <f t="shared" si="8"/>
        <v>39</v>
      </c>
      <c r="L27" s="4">
        <f>SUM(C27+K27)</f>
        <v>277087</v>
      </c>
      <c r="M27" s="4"/>
      <c r="N27" s="3"/>
      <c r="O27" s="3"/>
      <c r="P27" s="3"/>
      <c r="Q27" s="3"/>
    </row>
    <row r="28" spans="1:17" ht="8.25" customHeight="1" x14ac:dyDescent="0.15">
      <c r="A28" s="5">
        <v>255</v>
      </c>
      <c r="B28" s="1" t="s">
        <v>11</v>
      </c>
      <c r="C28" s="4">
        <v>71413</v>
      </c>
      <c r="D28" s="4">
        <v>36</v>
      </c>
      <c r="E28" s="4">
        <v>3</v>
      </c>
      <c r="F28" s="4">
        <v>96</v>
      </c>
      <c r="G28" s="26">
        <f t="shared" si="6"/>
        <v>-60</v>
      </c>
      <c r="H28" s="4">
        <v>240</v>
      </c>
      <c r="I28" s="4">
        <v>241</v>
      </c>
      <c r="J28" s="26">
        <f t="shared" si="7"/>
        <v>-1</v>
      </c>
      <c r="K28" s="26">
        <f t="shared" si="8"/>
        <v>-61</v>
      </c>
      <c r="L28" s="4">
        <f t="shared" ref="L28:L30" si="9">SUM(C28+K28)</f>
        <v>71352</v>
      </c>
      <c r="M28" s="4"/>
      <c r="N28" s="3"/>
      <c r="O28" s="3"/>
      <c r="P28" s="3"/>
      <c r="Q28" s="3"/>
    </row>
    <row r="29" spans="1:17" ht="8.25" customHeight="1" x14ac:dyDescent="0.15">
      <c r="A29" s="5">
        <v>256</v>
      </c>
      <c r="B29" s="1" t="s">
        <v>64</v>
      </c>
      <c r="C29" s="4">
        <v>121635</v>
      </c>
      <c r="D29" s="4">
        <v>82</v>
      </c>
      <c r="E29" s="4">
        <v>6</v>
      </c>
      <c r="F29" s="4">
        <v>126</v>
      </c>
      <c r="G29" s="26">
        <f t="shared" si="6"/>
        <v>-44</v>
      </c>
      <c r="H29" s="4">
        <v>978</v>
      </c>
      <c r="I29" s="4">
        <v>309</v>
      </c>
      <c r="J29" s="26">
        <f t="shared" si="7"/>
        <v>669</v>
      </c>
      <c r="K29" s="26">
        <f t="shared" si="8"/>
        <v>625</v>
      </c>
      <c r="L29" s="4">
        <f>SUM(C29+K29)</f>
        <v>122260</v>
      </c>
      <c r="M29" s="4"/>
      <c r="N29" s="3"/>
      <c r="O29" s="3"/>
      <c r="P29" s="3"/>
      <c r="Q29" s="3"/>
    </row>
    <row r="30" spans="1:17" ht="8.25" customHeight="1" x14ac:dyDescent="0.15">
      <c r="A30" s="5">
        <v>257</v>
      </c>
      <c r="B30" s="1" t="s">
        <v>50</v>
      </c>
      <c r="C30" s="4">
        <v>157648</v>
      </c>
      <c r="D30" s="4">
        <v>104</v>
      </c>
      <c r="E30" s="4">
        <v>11</v>
      </c>
      <c r="F30" s="4">
        <v>177</v>
      </c>
      <c r="G30" s="26">
        <f t="shared" si="6"/>
        <v>-73</v>
      </c>
      <c r="H30" s="4">
        <v>477</v>
      </c>
      <c r="I30" s="4">
        <v>380</v>
      </c>
      <c r="J30" s="26">
        <f t="shared" si="7"/>
        <v>97</v>
      </c>
      <c r="K30" s="26">
        <f t="shared" si="8"/>
        <v>24</v>
      </c>
      <c r="L30" s="4">
        <f t="shared" si="9"/>
        <v>157672</v>
      </c>
      <c r="M30" s="4"/>
      <c r="N30" s="3"/>
      <c r="O30" s="3"/>
      <c r="P30" s="3"/>
      <c r="Q30" s="3"/>
    </row>
    <row r="31" spans="1:17" s="18" customFormat="1" ht="11.1" customHeight="1" x14ac:dyDescent="0.2">
      <c r="A31" s="17">
        <v>2</v>
      </c>
      <c r="B31" s="18" t="s">
        <v>34</v>
      </c>
      <c r="C31" s="19">
        <f>SUM(C23,C25:C30)</f>
        <v>2140233</v>
      </c>
      <c r="D31" s="19">
        <f>SUM(D23+D25+D26+D27+D28+D29+D30)</f>
        <v>1512</v>
      </c>
      <c r="E31" s="19">
        <f>SUM(E23,E25:E30)</f>
        <v>189</v>
      </c>
      <c r="F31" s="19">
        <f>SUM(F23,F25:F30)</f>
        <v>2072</v>
      </c>
      <c r="G31" s="27">
        <f>SUM(G23,G25:G30)</f>
        <v>-560</v>
      </c>
      <c r="H31" s="19">
        <f>SUM(H23+H25+H26+H27+H28+H29+H30)</f>
        <v>6776</v>
      </c>
      <c r="I31" s="19">
        <f>SUM(I23+I25+I26+I27+I28+I29+I30)</f>
        <v>5169</v>
      </c>
      <c r="J31" s="28">
        <f>SUM(J23+J25+J26+J27+J28+J29+J30)</f>
        <v>1607</v>
      </c>
      <c r="K31" s="28">
        <f>SUM(K23+K25+K26+K27+K28+K29+K30)</f>
        <v>1047</v>
      </c>
      <c r="L31" s="19">
        <f>SUM(L23+L25+L26+L27+L28+L29+L30)</f>
        <v>2141280</v>
      </c>
      <c r="M31" s="20"/>
      <c r="N31" s="21"/>
      <c r="O31" s="20"/>
      <c r="P31" s="20"/>
      <c r="Q31" s="20"/>
    </row>
    <row r="32" spans="1:17" ht="9.9499999999999993" customHeight="1" x14ac:dyDescent="0.15">
      <c r="A32" s="5">
        <v>351</v>
      </c>
      <c r="B32" s="1" t="s">
        <v>65</v>
      </c>
      <c r="C32" s="4">
        <v>178495</v>
      </c>
      <c r="D32" s="4">
        <v>104</v>
      </c>
      <c r="E32" s="4">
        <v>16</v>
      </c>
      <c r="F32" s="4">
        <v>177</v>
      </c>
      <c r="G32" s="26">
        <f>D32-F32</f>
        <v>-73</v>
      </c>
      <c r="H32" s="4">
        <v>531</v>
      </c>
      <c r="I32" s="4">
        <v>402</v>
      </c>
      <c r="J32" s="26">
        <f>H32-I32</f>
        <v>129</v>
      </c>
      <c r="K32" s="26">
        <f>G32+J32</f>
        <v>56</v>
      </c>
      <c r="L32" s="4">
        <f t="shared" ref="L32:L37" si="10">SUM(C32+K32)</f>
        <v>178551</v>
      </c>
      <c r="M32" s="4"/>
      <c r="N32" s="3"/>
      <c r="O32" s="3"/>
      <c r="P32" s="3"/>
      <c r="Q32" s="3"/>
    </row>
    <row r="33" spans="1:17" ht="8.25" customHeight="1" x14ac:dyDescent="0.15">
      <c r="A33" s="5">
        <v>352</v>
      </c>
      <c r="B33" s="1" t="s">
        <v>35</v>
      </c>
      <c r="C33" s="4">
        <v>198447</v>
      </c>
      <c r="D33" s="4">
        <v>153</v>
      </c>
      <c r="E33" s="4">
        <v>19</v>
      </c>
      <c r="F33" s="4">
        <v>201</v>
      </c>
      <c r="G33" s="26">
        <f t="shared" ref="G33:G42" si="11">D33-F33</f>
        <v>-48</v>
      </c>
      <c r="H33" s="4">
        <v>512</v>
      </c>
      <c r="I33" s="4">
        <v>478</v>
      </c>
      <c r="J33" s="26">
        <f t="shared" ref="J33:J42" si="12">H33-I33</f>
        <v>34</v>
      </c>
      <c r="K33" s="26">
        <f t="shared" ref="K33:K42" si="13">G33+J33</f>
        <v>-14</v>
      </c>
      <c r="L33" s="4">
        <f>SUM(C33+K33)+1</f>
        <v>198434</v>
      </c>
      <c r="M33" s="4"/>
      <c r="N33" s="3"/>
      <c r="O33" s="3"/>
      <c r="P33" s="3"/>
      <c r="Q33" s="3"/>
    </row>
    <row r="34" spans="1:17" ht="8.25" customHeight="1" x14ac:dyDescent="0.15">
      <c r="A34" s="5">
        <v>353</v>
      </c>
      <c r="B34" s="1" t="s">
        <v>66</v>
      </c>
      <c r="C34" s="4">
        <v>250541</v>
      </c>
      <c r="D34" s="4">
        <v>180</v>
      </c>
      <c r="E34" s="4">
        <v>12</v>
      </c>
      <c r="F34" s="4">
        <v>199</v>
      </c>
      <c r="G34" s="26">
        <f t="shared" si="11"/>
        <v>-19</v>
      </c>
      <c r="H34" s="4">
        <v>920</v>
      </c>
      <c r="I34" s="4">
        <v>687</v>
      </c>
      <c r="J34" s="26">
        <f t="shared" si="12"/>
        <v>233</v>
      </c>
      <c r="K34" s="26">
        <f t="shared" si="13"/>
        <v>214</v>
      </c>
      <c r="L34" s="4">
        <f t="shared" si="10"/>
        <v>250755</v>
      </c>
      <c r="M34" s="4"/>
      <c r="N34" s="3"/>
      <c r="O34" s="3"/>
      <c r="P34" s="3"/>
      <c r="Q34" s="3"/>
    </row>
    <row r="35" spans="1:17" ht="8.25" customHeight="1" x14ac:dyDescent="0.15">
      <c r="A35" s="5">
        <v>354</v>
      </c>
      <c r="B35" s="1" t="s">
        <v>67</v>
      </c>
      <c r="C35" s="4">
        <v>48632</v>
      </c>
      <c r="D35" s="4">
        <v>28</v>
      </c>
      <c r="E35" s="4">
        <v>1</v>
      </c>
      <c r="F35" s="4">
        <v>68</v>
      </c>
      <c r="G35" s="26">
        <f t="shared" si="11"/>
        <v>-40</v>
      </c>
      <c r="H35" s="4">
        <v>122</v>
      </c>
      <c r="I35" s="4">
        <v>185</v>
      </c>
      <c r="J35" s="26">
        <f t="shared" si="12"/>
        <v>-63</v>
      </c>
      <c r="K35" s="26">
        <f t="shared" si="13"/>
        <v>-103</v>
      </c>
      <c r="L35" s="4">
        <f t="shared" si="10"/>
        <v>48529</v>
      </c>
      <c r="M35" s="4"/>
      <c r="N35" s="3"/>
      <c r="O35" s="3"/>
      <c r="P35" s="3"/>
      <c r="Q35" s="3"/>
    </row>
    <row r="36" spans="1:17" ht="8.25" customHeight="1" x14ac:dyDescent="0.15">
      <c r="A36" s="5">
        <v>355</v>
      </c>
      <c r="B36" s="1" t="s">
        <v>36</v>
      </c>
      <c r="C36" s="4">
        <v>181814</v>
      </c>
      <c r="D36" s="4">
        <v>134</v>
      </c>
      <c r="E36" s="4">
        <v>7</v>
      </c>
      <c r="F36" s="4">
        <v>132</v>
      </c>
      <c r="G36" s="26">
        <f t="shared" si="11"/>
        <v>2</v>
      </c>
      <c r="H36" s="4">
        <v>609</v>
      </c>
      <c r="I36" s="4">
        <v>436</v>
      </c>
      <c r="J36" s="26">
        <f t="shared" si="12"/>
        <v>173</v>
      </c>
      <c r="K36" s="26">
        <f t="shared" si="13"/>
        <v>175</v>
      </c>
      <c r="L36" s="4">
        <f>SUM(C36+K36)+1</f>
        <v>181990</v>
      </c>
      <c r="M36" s="4"/>
      <c r="N36" s="3"/>
      <c r="O36" s="3"/>
      <c r="P36" s="3"/>
      <c r="Q36" s="3"/>
    </row>
    <row r="37" spans="1:17" ht="8.25" customHeight="1" x14ac:dyDescent="0.15">
      <c r="A37" s="5">
        <v>356</v>
      </c>
      <c r="B37" s="1" t="s">
        <v>68</v>
      </c>
      <c r="C37" s="4">
        <v>112757</v>
      </c>
      <c r="D37" s="4">
        <v>80</v>
      </c>
      <c r="E37" s="4">
        <v>6</v>
      </c>
      <c r="F37" s="4">
        <v>104</v>
      </c>
      <c r="G37" s="26">
        <f t="shared" si="11"/>
        <v>-24</v>
      </c>
      <c r="H37" s="4">
        <v>378</v>
      </c>
      <c r="I37" s="4">
        <v>279</v>
      </c>
      <c r="J37" s="26">
        <f t="shared" si="12"/>
        <v>99</v>
      </c>
      <c r="K37" s="26">
        <f t="shared" si="13"/>
        <v>75</v>
      </c>
      <c r="L37" s="4">
        <f t="shared" si="10"/>
        <v>112832</v>
      </c>
      <c r="M37" s="4"/>
      <c r="N37" s="3"/>
      <c r="O37" s="3"/>
      <c r="P37" s="3"/>
      <c r="Q37" s="3"/>
    </row>
    <row r="38" spans="1:17" ht="8.25" customHeight="1" x14ac:dyDescent="0.15">
      <c r="A38" s="5">
        <v>357</v>
      </c>
      <c r="B38" s="1" t="s">
        <v>51</v>
      </c>
      <c r="C38" s="4">
        <v>163279</v>
      </c>
      <c r="D38" s="4">
        <v>118</v>
      </c>
      <c r="E38" s="4">
        <v>12</v>
      </c>
      <c r="F38" s="4">
        <v>151</v>
      </c>
      <c r="G38" s="26">
        <f t="shared" si="11"/>
        <v>-33</v>
      </c>
      <c r="H38" s="4">
        <v>480</v>
      </c>
      <c r="I38" s="4">
        <v>466</v>
      </c>
      <c r="J38" s="26">
        <f t="shared" si="12"/>
        <v>14</v>
      </c>
      <c r="K38" s="26">
        <f t="shared" si="13"/>
        <v>-19</v>
      </c>
      <c r="L38" s="4">
        <f t="shared" ref="L38:L41" si="14">SUM(C38+K38)</f>
        <v>163260</v>
      </c>
      <c r="M38" s="4"/>
      <c r="N38" s="3"/>
      <c r="O38" s="3"/>
      <c r="P38" s="3"/>
      <c r="Q38" s="3"/>
    </row>
    <row r="39" spans="1:17" ht="8.25" customHeight="1" x14ac:dyDescent="0.15">
      <c r="A39" s="5">
        <v>358</v>
      </c>
      <c r="B39" s="1" t="s">
        <v>98</v>
      </c>
      <c r="C39" s="4">
        <v>139432</v>
      </c>
      <c r="D39" s="4">
        <v>102</v>
      </c>
      <c r="E39" s="4">
        <v>6</v>
      </c>
      <c r="F39" s="4">
        <v>122</v>
      </c>
      <c r="G39" s="26">
        <f t="shared" si="11"/>
        <v>-20</v>
      </c>
      <c r="H39" s="4">
        <v>761</v>
      </c>
      <c r="I39" s="4">
        <v>645</v>
      </c>
      <c r="J39" s="26">
        <f t="shared" si="12"/>
        <v>116</v>
      </c>
      <c r="K39" s="26">
        <f t="shared" si="13"/>
        <v>96</v>
      </c>
      <c r="L39" s="4">
        <f>SUM(C39+K39)</f>
        <v>139528</v>
      </c>
      <c r="M39" s="4"/>
      <c r="N39" s="3"/>
      <c r="O39" s="3"/>
      <c r="P39" s="3"/>
      <c r="Q39" s="3"/>
    </row>
    <row r="40" spans="1:17" ht="8.25" customHeight="1" x14ac:dyDescent="0.15">
      <c r="A40" s="5">
        <v>359</v>
      </c>
      <c r="B40" s="1" t="s">
        <v>69</v>
      </c>
      <c r="C40" s="4">
        <v>201953</v>
      </c>
      <c r="D40" s="4">
        <v>148</v>
      </c>
      <c r="E40" s="4">
        <v>22</v>
      </c>
      <c r="F40" s="4">
        <v>162</v>
      </c>
      <c r="G40" s="26">
        <f t="shared" si="11"/>
        <v>-14</v>
      </c>
      <c r="H40" s="4">
        <v>686</v>
      </c>
      <c r="I40" s="4">
        <v>467</v>
      </c>
      <c r="J40" s="26">
        <f t="shared" si="12"/>
        <v>219</v>
      </c>
      <c r="K40" s="26">
        <f t="shared" si="13"/>
        <v>205</v>
      </c>
      <c r="L40" s="4">
        <f>SUM(C40+K40)</f>
        <v>202158</v>
      </c>
      <c r="M40" s="4"/>
      <c r="N40" s="3"/>
      <c r="O40" s="3"/>
      <c r="P40" s="3"/>
      <c r="Q40" s="3"/>
    </row>
    <row r="41" spans="1:17" ht="8.25" customHeight="1" x14ac:dyDescent="0.15">
      <c r="A41" s="5">
        <v>360</v>
      </c>
      <c r="B41" s="1" t="s">
        <v>47</v>
      </c>
      <c r="C41" s="4">
        <v>92975</v>
      </c>
      <c r="D41" s="4">
        <v>47</v>
      </c>
      <c r="E41" s="4">
        <v>5</v>
      </c>
      <c r="F41" s="4">
        <v>100</v>
      </c>
      <c r="G41" s="26">
        <f t="shared" si="11"/>
        <v>-53</v>
      </c>
      <c r="H41" s="4">
        <v>255</v>
      </c>
      <c r="I41" s="4">
        <v>233</v>
      </c>
      <c r="J41" s="26">
        <f t="shared" si="12"/>
        <v>22</v>
      </c>
      <c r="K41" s="26">
        <f t="shared" si="13"/>
        <v>-31</v>
      </c>
      <c r="L41" s="4">
        <f t="shared" si="14"/>
        <v>92944</v>
      </c>
      <c r="M41" s="4"/>
      <c r="N41" s="3"/>
      <c r="O41" s="3"/>
      <c r="P41" s="3"/>
      <c r="Q41" s="3"/>
    </row>
    <row r="42" spans="1:17" ht="8.25" customHeight="1" x14ac:dyDescent="0.15">
      <c r="A42" s="5">
        <v>361</v>
      </c>
      <c r="B42" s="1" t="s">
        <v>70</v>
      </c>
      <c r="C42" s="4">
        <v>136015</v>
      </c>
      <c r="D42" s="4">
        <v>128</v>
      </c>
      <c r="E42" s="4">
        <v>4</v>
      </c>
      <c r="F42" s="4">
        <v>159</v>
      </c>
      <c r="G42" s="26">
        <f t="shared" si="11"/>
        <v>-31</v>
      </c>
      <c r="H42" s="4">
        <v>459</v>
      </c>
      <c r="I42" s="4">
        <v>304</v>
      </c>
      <c r="J42" s="26">
        <f t="shared" si="12"/>
        <v>155</v>
      </c>
      <c r="K42" s="26">
        <f t="shared" si="13"/>
        <v>124</v>
      </c>
      <c r="L42" s="4">
        <f>SUM(C42+K42)</f>
        <v>136139</v>
      </c>
      <c r="M42" s="4"/>
      <c r="N42" s="3"/>
      <c r="O42" s="3"/>
      <c r="P42" s="3"/>
      <c r="Q42" s="3"/>
    </row>
    <row r="43" spans="1:17" s="18" customFormat="1" ht="11.1" customHeight="1" x14ac:dyDescent="0.2">
      <c r="A43" s="17">
        <v>3</v>
      </c>
      <c r="B43" s="18" t="s">
        <v>37</v>
      </c>
      <c r="C43" s="19">
        <f>SUM(C32:C42)</f>
        <v>1704340</v>
      </c>
      <c r="D43" s="19">
        <f t="shared" ref="D43:K43" si="15">SUM(D32:D42)</f>
        <v>1222</v>
      </c>
      <c r="E43" s="19">
        <f t="shared" si="15"/>
        <v>110</v>
      </c>
      <c r="F43" s="19">
        <f t="shared" si="15"/>
        <v>1575</v>
      </c>
      <c r="G43" s="27">
        <f t="shared" si="15"/>
        <v>-353</v>
      </c>
      <c r="H43" s="19">
        <f t="shared" si="15"/>
        <v>5713</v>
      </c>
      <c r="I43" s="19">
        <f t="shared" si="15"/>
        <v>4582</v>
      </c>
      <c r="J43" s="28">
        <f t="shared" si="15"/>
        <v>1131</v>
      </c>
      <c r="K43" s="31">
        <f t="shared" si="15"/>
        <v>778</v>
      </c>
      <c r="L43" s="19">
        <f>SUM(L32:L42)</f>
        <v>1705120</v>
      </c>
      <c r="M43" s="19"/>
      <c r="N43" s="21"/>
      <c r="O43" s="20"/>
      <c r="P43" s="20"/>
      <c r="Q43" s="20"/>
    </row>
    <row r="44" spans="1:17" ht="9.9499999999999993" customHeight="1" x14ac:dyDescent="0.15">
      <c r="A44" s="5">
        <v>401</v>
      </c>
      <c r="B44" s="1" t="s">
        <v>71</v>
      </c>
      <c r="C44" s="4">
        <v>77241</v>
      </c>
      <c r="D44" s="4">
        <v>74</v>
      </c>
      <c r="E44" s="4">
        <v>19</v>
      </c>
      <c r="F44" s="4">
        <v>59</v>
      </c>
      <c r="G44" s="26">
        <f>D44-F44</f>
        <v>15</v>
      </c>
      <c r="H44" s="4">
        <v>313</v>
      </c>
      <c r="I44" s="4">
        <v>293</v>
      </c>
      <c r="J44" s="26">
        <f>H44-I44</f>
        <v>20</v>
      </c>
      <c r="K44" s="26">
        <f>G44+J44</f>
        <v>35</v>
      </c>
      <c r="L44" s="4">
        <f t="shared" ref="L44:L60" si="16">SUM(C44+K44)</f>
        <v>77276</v>
      </c>
      <c r="M44" s="4"/>
      <c r="N44" s="3"/>
      <c r="O44" s="3"/>
      <c r="P44" s="3"/>
      <c r="Q44" s="3"/>
    </row>
    <row r="45" spans="1:17" ht="8.25" customHeight="1" x14ac:dyDescent="0.15">
      <c r="A45" s="5">
        <v>402</v>
      </c>
      <c r="B45" s="1" t="s">
        <v>72</v>
      </c>
      <c r="C45" s="4">
        <v>50446</v>
      </c>
      <c r="D45" s="4">
        <v>43</v>
      </c>
      <c r="E45" s="4">
        <v>8</v>
      </c>
      <c r="F45" s="4">
        <v>56</v>
      </c>
      <c r="G45" s="26">
        <f t="shared" ref="G45:G60" si="17">D45-F45</f>
        <v>-13</v>
      </c>
      <c r="H45" s="4">
        <v>192</v>
      </c>
      <c r="I45" s="4">
        <v>192</v>
      </c>
      <c r="J45" s="26">
        <f t="shared" ref="J45:J60" si="18">H45-I45</f>
        <v>0</v>
      </c>
      <c r="K45" s="26">
        <f t="shared" ref="K45:K60" si="19">G45+J45</f>
        <v>-13</v>
      </c>
      <c r="L45" s="4">
        <f t="shared" si="16"/>
        <v>50433</v>
      </c>
      <c r="M45" s="4"/>
      <c r="N45" s="3"/>
      <c r="O45" s="3"/>
      <c r="P45" s="3"/>
      <c r="Q45" s="3"/>
    </row>
    <row r="46" spans="1:17" ht="8.25" customHeight="1" x14ac:dyDescent="0.15">
      <c r="A46" s="5">
        <v>403</v>
      </c>
      <c r="B46" s="1" t="s">
        <v>73</v>
      </c>
      <c r="C46" s="4">
        <v>165935</v>
      </c>
      <c r="D46" s="4">
        <v>144</v>
      </c>
      <c r="E46" s="4">
        <v>17</v>
      </c>
      <c r="F46" s="4">
        <v>152</v>
      </c>
      <c r="G46" s="26">
        <f t="shared" si="17"/>
        <v>-8</v>
      </c>
      <c r="H46" s="4">
        <v>844</v>
      </c>
      <c r="I46" s="4">
        <v>775</v>
      </c>
      <c r="J46" s="26">
        <f t="shared" si="18"/>
        <v>69</v>
      </c>
      <c r="K46" s="26">
        <f t="shared" si="19"/>
        <v>61</v>
      </c>
      <c r="L46" s="4">
        <f t="shared" si="16"/>
        <v>165996</v>
      </c>
      <c r="M46" s="4"/>
      <c r="N46" s="3"/>
      <c r="O46" s="3"/>
      <c r="P46" s="3"/>
      <c r="Q46" s="3"/>
    </row>
    <row r="47" spans="1:17" ht="8.25" customHeight="1" x14ac:dyDescent="0.15">
      <c r="A47" s="5">
        <v>404</v>
      </c>
      <c r="B47" s="1" t="s">
        <v>74</v>
      </c>
      <c r="C47" s="4">
        <v>164056</v>
      </c>
      <c r="D47" s="4">
        <v>133</v>
      </c>
      <c r="E47" s="4">
        <v>22</v>
      </c>
      <c r="F47" s="4">
        <v>133</v>
      </c>
      <c r="G47" s="26">
        <f t="shared" si="17"/>
        <v>0</v>
      </c>
      <c r="H47" s="4">
        <v>753</v>
      </c>
      <c r="I47" s="4">
        <v>769</v>
      </c>
      <c r="J47" s="26">
        <f t="shared" si="18"/>
        <v>-16</v>
      </c>
      <c r="K47" s="26">
        <f t="shared" si="19"/>
        <v>-16</v>
      </c>
      <c r="L47" s="4">
        <f t="shared" si="16"/>
        <v>164040</v>
      </c>
      <c r="M47" s="4"/>
      <c r="N47" s="3"/>
      <c r="O47" s="3"/>
      <c r="P47" s="3"/>
      <c r="Q47" s="3"/>
    </row>
    <row r="48" spans="1:17" ht="8.25" customHeight="1" x14ac:dyDescent="0.15">
      <c r="A48" s="5">
        <v>405</v>
      </c>
      <c r="B48" s="1" t="s">
        <v>75</v>
      </c>
      <c r="C48" s="4">
        <v>76256</v>
      </c>
      <c r="D48" s="4">
        <v>52</v>
      </c>
      <c r="E48" s="4">
        <v>7</v>
      </c>
      <c r="F48" s="4">
        <v>108</v>
      </c>
      <c r="G48" s="26">
        <f t="shared" si="17"/>
        <v>-56</v>
      </c>
      <c r="H48" s="4">
        <v>342</v>
      </c>
      <c r="I48" s="4">
        <v>311</v>
      </c>
      <c r="J48" s="26">
        <f t="shared" si="18"/>
        <v>31</v>
      </c>
      <c r="K48" s="26">
        <f t="shared" si="19"/>
        <v>-25</v>
      </c>
      <c r="L48" s="4">
        <f t="shared" si="16"/>
        <v>76231</v>
      </c>
      <c r="M48" s="4"/>
      <c r="N48" s="3"/>
      <c r="O48" s="3"/>
      <c r="P48" s="3"/>
      <c r="Q48" s="3"/>
    </row>
    <row r="49" spans="1:17" ht="9.9499999999999993" customHeight="1" x14ac:dyDescent="0.15">
      <c r="A49" s="5">
        <v>451</v>
      </c>
      <c r="B49" s="1" t="s">
        <v>76</v>
      </c>
      <c r="C49" s="4">
        <v>123117</v>
      </c>
      <c r="D49" s="4">
        <v>95</v>
      </c>
      <c r="E49" s="4">
        <v>11</v>
      </c>
      <c r="F49" s="4">
        <v>96</v>
      </c>
      <c r="G49" s="26">
        <f t="shared" si="17"/>
        <v>-1</v>
      </c>
      <c r="H49" s="4">
        <v>491</v>
      </c>
      <c r="I49" s="4">
        <v>360</v>
      </c>
      <c r="J49" s="26">
        <f t="shared" si="18"/>
        <v>131</v>
      </c>
      <c r="K49" s="26">
        <f t="shared" si="19"/>
        <v>130</v>
      </c>
      <c r="L49" s="4">
        <f t="shared" si="16"/>
        <v>123247</v>
      </c>
      <c r="M49" s="4"/>
      <c r="N49" s="3"/>
      <c r="O49" s="3"/>
      <c r="P49" s="3"/>
      <c r="Q49" s="3"/>
    </row>
    <row r="50" spans="1:17" ht="8.25" customHeight="1" x14ac:dyDescent="0.15">
      <c r="A50" s="5">
        <v>452</v>
      </c>
      <c r="B50" s="1" t="s">
        <v>38</v>
      </c>
      <c r="C50" s="4">
        <v>190139</v>
      </c>
      <c r="D50" s="4">
        <v>149</v>
      </c>
      <c r="E50" s="4">
        <v>10</v>
      </c>
      <c r="F50" s="4">
        <v>184</v>
      </c>
      <c r="G50" s="26">
        <f t="shared" si="17"/>
        <v>-35</v>
      </c>
      <c r="H50" s="4">
        <v>645</v>
      </c>
      <c r="I50" s="4">
        <v>452</v>
      </c>
      <c r="J50" s="26">
        <f t="shared" si="18"/>
        <v>193</v>
      </c>
      <c r="K50" s="26">
        <f t="shared" si="19"/>
        <v>158</v>
      </c>
      <c r="L50" s="4">
        <f>SUM(C50+K50)+2</f>
        <v>190299</v>
      </c>
      <c r="M50" s="4"/>
      <c r="N50" s="3"/>
      <c r="O50" s="3"/>
      <c r="P50" s="3"/>
      <c r="Q50" s="3"/>
    </row>
    <row r="51" spans="1:17" ht="8.25" customHeight="1" x14ac:dyDescent="0.15">
      <c r="A51" s="5">
        <v>453</v>
      </c>
      <c r="B51" s="1" t="s">
        <v>94</v>
      </c>
      <c r="C51" s="4">
        <v>166606</v>
      </c>
      <c r="D51" s="4">
        <v>141</v>
      </c>
      <c r="E51" s="4">
        <v>18</v>
      </c>
      <c r="F51" s="4">
        <v>130</v>
      </c>
      <c r="G51" s="26">
        <f t="shared" si="17"/>
        <v>11</v>
      </c>
      <c r="H51" s="4">
        <v>1138</v>
      </c>
      <c r="I51" s="4">
        <v>556</v>
      </c>
      <c r="J51" s="26">
        <f t="shared" si="18"/>
        <v>582</v>
      </c>
      <c r="K51" s="26">
        <f t="shared" si="19"/>
        <v>593</v>
      </c>
      <c r="L51" s="4">
        <f t="shared" si="16"/>
        <v>167199</v>
      </c>
      <c r="M51" s="4"/>
      <c r="N51" s="3"/>
      <c r="O51" s="3"/>
      <c r="P51" s="3"/>
      <c r="Q51" s="3"/>
    </row>
    <row r="52" spans="1:17" ht="8.25" customHeight="1" x14ac:dyDescent="0.15">
      <c r="A52" s="5">
        <v>454</v>
      </c>
      <c r="B52" s="1" t="s">
        <v>77</v>
      </c>
      <c r="C52" s="4">
        <v>322328</v>
      </c>
      <c r="D52" s="4">
        <v>261</v>
      </c>
      <c r="E52" s="4">
        <v>32</v>
      </c>
      <c r="F52" s="4">
        <v>237</v>
      </c>
      <c r="G52" s="26">
        <f t="shared" si="17"/>
        <v>24</v>
      </c>
      <c r="H52" s="4">
        <v>1104</v>
      </c>
      <c r="I52" s="4">
        <v>988</v>
      </c>
      <c r="J52" s="26">
        <f t="shared" si="18"/>
        <v>116</v>
      </c>
      <c r="K52" s="26">
        <f t="shared" si="19"/>
        <v>140</v>
      </c>
      <c r="L52" s="4">
        <f t="shared" si="16"/>
        <v>322468</v>
      </c>
      <c r="M52" s="4"/>
      <c r="N52" s="3"/>
      <c r="O52" s="3"/>
      <c r="P52" s="3"/>
      <c r="Q52" s="3"/>
    </row>
    <row r="53" spans="1:17" ht="8.25" customHeight="1" x14ac:dyDescent="0.15">
      <c r="A53" s="5">
        <v>455</v>
      </c>
      <c r="B53" s="1" t="s">
        <v>52</v>
      </c>
      <c r="C53" s="4">
        <v>98439</v>
      </c>
      <c r="D53" s="4">
        <v>78</v>
      </c>
      <c r="E53" s="4">
        <v>10</v>
      </c>
      <c r="F53" s="4">
        <v>88</v>
      </c>
      <c r="G53" s="26">
        <f t="shared" si="17"/>
        <v>-10</v>
      </c>
      <c r="H53" s="4">
        <v>352</v>
      </c>
      <c r="I53" s="4">
        <v>266</v>
      </c>
      <c r="J53" s="26">
        <f t="shared" si="18"/>
        <v>86</v>
      </c>
      <c r="K53" s="26">
        <f t="shared" si="19"/>
        <v>76</v>
      </c>
      <c r="L53" s="4">
        <f>SUM(C53+K53)-1</f>
        <v>98514</v>
      </c>
      <c r="M53" s="4"/>
      <c r="N53" s="3"/>
      <c r="O53" s="3"/>
      <c r="P53" s="3"/>
      <c r="Q53" s="3"/>
    </row>
    <row r="54" spans="1:17" ht="8.25" customHeight="1" x14ac:dyDescent="0.15">
      <c r="A54" s="5">
        <v>456</v>
      </c>
      <c r="B54" s="1" t="s">
        <v>95</v>
      </c>
      <c r="C54" s="4">
        <v>135835</v>
      </c>
      <c r="D54" s="4">
        <v>98</v>
      </c>
      <c r="E54" s="4">
        <v>17</v>
      </c>
      <c r="F54" s="4">
        <v>109</v>
      </c>
      <c r="G54" s="26">
        <f t="shared" si="17"/>
        <v>-11</v>
      </c>
      <c r="H54" s="4">
        <v>336</v>
      </c>
      <c r="I54" s="4">
        <v>283</v>
      </c>
      <c r="J54" s="26">
        <f t="shared" si="18"/>
        <v>53</v>
      </c>
      <c r="K54" s="26">
        <f t="shared" si="19"/>
        <v>42</v>
      </c>
      <c r="L54" s="4">
        <f t="shared" si="16"/>
        <v>135877</v>
      </c>
      <c r="M54" s="4"/>
      <c r="N54" s="3"/>
      <c r="O54" s="3"/>
      <c r="P54" s="3"/>
      <c r="Q54" s="3"/>
    </row>
    <row r="55" spans="1:17" ht="8.25" customHeight="1" x14ac:dyDescent="0.15">
      <c r="A55" s="5">
        <v>457</v>
      </c>
      <c r="B55" s="1" t="s">
        <v>78</v>
      </c>
      <c r="C55" s="4">
        <v>168345</v>
      </c>
      <c r="D55" s="4">
        <v>127</v>
      </c>
      <c r="E55" s="4">
        <v>13</v>
      </c>
      <c r="F55" s="4">
        <v>172</v>
      </c>
      <c r="G55" s="26">
        <f t="shared" si="17"/>
        <v>-45</v>
      </c>
      <c r="H55" s="4">
        <v>451</v>
      </c>
      <c r="I55" s="4">
        <v>408</v>
      </c>
      <c r="J55" s="26">
        <f t="shared" si="18"/>
        <v>43</v>
      </c>
      <c r="K55" s="26">
        <f t="shared" si="19"/>
        <v>-2</v>
      </c>
      <c r="L55" s="4">
        <f t="shared" si="16"/>
        <v>168343</v>
      </c>
      <c r="M55" s="4"/>
      <c r="N55" s="3"/>
      <c r="O55" s="3"/>
      <c r="P55" s="3"/>
      <c r="Q55" s="3"/>
    </row>
    <row r="56" spans="1:17" ht="8.25" customHeight="1" x14ac:dyDescent="0.15">
      <c r="A56" s="5">
        <v>458</v>
      </c>
      <c r="B56" s="1" t="s">
        <v>79</v>
      </c>
      <c r="C56" s="4">
        <v>129615</v>
      </c>
      <c r="D56" s="4">
        <v>101</v>
      </c>
      <c r="E56" s="4">
        <v>9</v>
      </c>
      <c r="F56" s="4">
        <v>97</v>
      </c>
      <c r="G56" s="26">
        <f t="shared" si="17"/>
        <v>4</v>
      </c>
      <c r="H56" s="4">
        <v>732</v>
      </c>
      <c r="I56" s="4">
        <v>623</v>
      </c>
      <c r="J56" s="26">
        <f t="shared" si="18"/>
        <v>109</v>
      </c>
      <c r="K56" s="26">
        <f t="shared" si="19"/>
        <v>113</v>
      </c>
      <c r="L56" s="4">
        <f t="shared" si="16"/>
        <v>129728</v>
      </c>
      <c r="M56" s="4"/>
      <c r="N56" s="3"/>
      <c r="O56" s="3"/>
      <c r="P56" s="3"/>
      <c r="Q56" s="3"/>
    </row>
    <row r="57" spans="1:17" ht="8.25" customHeight="1" x14ac:dyDescent="0.15">
      <c r="A57" s="5">
        <v>459</v>
      </c>
      <c r="B57" s="1" t="s">
        <v>80</v>
      </c>
      <c r="C57" s="4">
        <v>354869</v>
      </c>
      <c r="D57" s="4">
        <v>250</v>
      </c>
      <c r="E57" s="4">
        <v>25</v>
      </c>
      <c r="F57" s="4">
        <v>330</v>
      </c>
      <c r="G57" s="26">
        <f t="shared" si="17"/>
        <v>-80</v>
      </c>
      <c r="H57" s="4">
        <v>1359</v>
      </c>
      <c r="I57" s="4">
        <v>1104</v>
      </c>
      <c r="J57" s="26">
        <f t="shared" si="18"/>
        <v>255</v>
      </c>
      <c r="K57" s="26">
        <f t="shared" si="19"/>
        <v>175</v>
      </c>
      <c r="L57" s="4">
        <f t="shared" si="16"/>
        <v>355044</v>
      </c>
      <c r="M57" s="4"/>
      <c r="N57" s="3"/>
      <c r="O57" s="3"/>
      <c r="P57" s="3"/>
      <c r="Q57" s="3"/>
    </row>
    <row r="58" spans="1:17" ht="8.25" customHeight="1" x14ac:dyDescent="0.15">
      <c r="A58" s="5">
        <v>460</v>
      </c>
      <c r="B58" s="1" t="s">
        <v>81</v>
      </c>
      <c r="C58" s="4">
        <v>140041</v>
      </c>
      <c r="D58" s="4">
        <v>112</v>
      </c>
      <c r="E58" s="4">
        <v>22</v>
      </c>
      <c r="F58" s="4">
        <v>101</v>
      </c>
      <c r="G58" s="26">
        <f t="shared" si="17"/>
        <v>11</v>
      </c>
      <c r="H58" s="4">
        <v>453</v>
      </c>
      <c r="I58" s="4">
        <v>492</v>
      </c>
      <c r="J58" s="26">
        <f t="shared" si="18"/>
        <v>-39</v>
      </c>
      <c r="K58" s="26">
        <f t="shared" si="19"/>
        <v>-28</v>
      </c>
      <c r="L58" s="4">
        <f t="shared" si="16"/>
        <v>140013</v>
      </c>
      <c r="M58" s="4"/>
      <c r="N58" s="3"/>
      <c r="O58" s="3"/>
      <c r="P58" s="3"/>
      <c r="Q58" s="3"/>
    </row>
    <row r="59" spans="1:17" ht="8.25" customHeight="1" x14ac:dyDescent="0.15">
      <c r="A59" s="5">
        <v>461</v>
      </c>
      <c r="B59" s="1" t="s">
        <v>82</v>
      </c>
      <c r="C59" s="4">
        <v>89219</v>
      </c>
      <c r="D59" s="4">
        <v>50</v>
      </c>
      <c r="E59" s="4">
        <v>4</v>
      </c>
      <c r="F59" s="4">
        <v>99</v>
      </c>
      <c r="G59" s="26">
        <f t="shared" si="17"/>
        <v>-49</v>
      </c>
      <c r="H59" s="4">
        <v>223</v>
      </c>
      <c r="I59" s="4">
        <v>255</v>
      </c>
      <c r="J59" s="26">
        <f t="shared" si="18"/>
        <v>-32</v>
      </c>
      <c r="K59" s="26">
        <f t="shared" si="19"/>
        <v>-81</v>
      </c>
      <c r="L59" s="4">
        <f t="shared" si="16"/>
        <v>89138</v>
      </c>
      <c r="M59" s="4"/>
      <c r="N59" s="3"/>
      <c r="O59" s="3"/>
      <c r="P59" s="3"/>
      <c r="Q59" s="3"/>
    </row>
    <row r="60" spans="1:17" ht="8.25" customHeight="1" x14ac:dyDescent="0.15">
      <c r="A60" s="5">
        <v>462</v>
      </c>
      <c r="B60" s="1" t="s">
        <v>12</v>
      </c>
      <c r="C60" s="4">
        <v>56942</v>
      </c>
      <c r="D60" s="4">
        <v>37</v>
      </c>
      <c r="E60" s="4">
        <v>4</v>
      </c>
      <c r="F60" s="4">
        <v>56</v>
      </c>
      <c r="G60" s="26">
        <f t="shared" si="17"/>
        <v>-19</v>
      </c>
      <c r="H60" s="4">
        <v>214</v>
      </c>
      <c r="I60" s="4">
        <v>172</v>
      </c>
      <c r="J60" s="26">
        <f t="shared" si="18"/>
        <v>42</v>
      </c>
      <c r="K60" s="26">
        <f t="shared" si="19"/>
        <v>23</v>
      </c>
      <c r="L60" s="4">
        <f t="shared" si="16"/>
        <v>56965</v>
      </c>
      <c r="M60" s="4"/>
      <c r="N60" s="3"/>
      <c r="O60" s="3"/>
      <c r="P60" s="3"/>
      <c r="Q60" s="3"/>
    </row>
    <row r="61" spans="1:17" s="9" customFormat="1" ht="11.1" customHeight="1" x14ac:dyDescent="0.15">
      <c r="A61" s="17">
        <v>4</v>
      </c>
      <c r="B61" s="18" t="s">
        <v>39</v>
      </c>
      <c r="C61" s="19">
        <f>SUM(C44:C60)</f>
        <v>2509429</v>
      </c>
      <c r="D61" s="19">
        <f t="shared" ref="D61:L61" si="20">SUM(D44:D60)</f>
        <v>1945</v>
      </c>
      <c r="E61" s="19">
        <f t="shared" si="20"/>
        <v>248</v>
      </c>
      <c r="F61" s="19">
        <f t="shared" si="20"/>
        <v>2207</v>
      </c>
      <c r="G61" s="27">
        <f t="shared" si="20"/>
        <v>-262</v>
      </c>
      <c r="H61" s="19">
        <v>9942</v>
      </c>
      <c r="I61" s="19">
        <v>8299</v>
      </c>
      <c r="J61" s="28">
        <f t="shared" si="20"/>
        <v>1643</v>
      </c>
      <c r="K61" s="28">
        <f t="shared" si="20"/>
        <v>1381</v>
      </c>
      <c r="L61" s="19">
        <f t="shared" si="20"/>
        <v>2510811</v>
      </c>
      <c r="M61" s="10"/>
      <c r="N61" s="3"/>
      <c r="O61" s="11"/>
      <c r="P61" s="11"/>
      <c r="Q61" s="11"/>
    </row>
    <row r="62" spans="1:17" ht="3" customHeight="1" x14ac:dyDescent="0.15">
      <c r="A62" s="5"/>
      <c r="C62" s="30"/>
      <c r="D62" s="4"/>
      <c r="E62" s="4"/>
      <c r="F62" s="4"/>
      <c r="G62" s="7"/>
      <c r="H62" s="4"/>
      <c r="I62" s="4"/>
      <c r="J62" s="29"/>
      <c r="K62" s="29"/>
      <c r="L62" s="4"/>
      <c r="N62" s="3"/>
      <c r="O62" s="3"/>
      <c r="Q62" s="3"/>
    </row>
    <row r="63" spans="1:17" s="18" customFormat="1" ht="9.6" customHeight="1" x14ac:dyDescent="0.2">
      <c r="A63" s="17"/>
      <c r="B63" s="18" t="s">
        <v>40</v>
      </c>
      <c r="C63" s="19">
        <f>SUM(C22,C31,C43,C61)</f>
        <v>7948351</v>
      </c>
      <c r="D63" s="19">
        <f>D22+D31+D43+D61</f>
        <v>5809</v>
      </c>
      <c r="E63" s="19">
        <f>E22+E31+E43+E61</f>
        <v>680</v>
      </c>
      <c r="F63" s="19">
        <f>F22+F31+F43+F61</f>
        <v>7362</v>
      </c>
      <c r="G63" s="32">
        <f>SUM(G22+G31+G43+G61)</f>
        <v>-1553</v>
      </c>
      <c r="H63" s="19">
        <f>H22+H31+H43+H61</f>
        <v>28673</v>
      </c>
      <c r="I63" s="19">
        <f>I22+I31+I43+I61</f>
        <v>23350</v>
      </c>
      <c r="J63" s="28">
        <f>SUM(J22+J31+J43+J61)</f>
        <v>5323</v>
      </c>
      <c r="K63" s="28">
        <f>SUM(K22+K31+K43+K61)</f>
        <v>3770</v>
      </c>
      <c r="L63" s="19">
        <f>SUM(L61+L43+L31+L22)</f>
        <v>7952123</v>
      </c>
      <c r="M63" s="19"/>
      <c r="N63" s="21"/>
      <c r="O63" s="20"/>
      <c r="P63" s="20"/>
      <c r="Q63" s="20"/>
    </row>
    <row r="64" spans="1:17" s="15" customFormat="1" ht="3" customHeight="1" x14ac:dyDescent="0.15">
      <c r="A64" s="14"/>
      <c r="C64" s="33"/>
      <c r="D64" s="33"/>
      <c r="E64" s="33"/>
      <c r="F64" s="33"/>
      <c r="G64" s="33"/>
      <c r="H64" s="33"/>
      <c r="I64" s="33"/>
      <c r="J64" s="28"/>
      <c r="K64" s="28"/>
      <c r="L64" s="33"/>
      <c r="M64" s="4"/>
      <c r="N64" s="3"/>
      <c r="O64" s="3"/>
      <c r="P64" s="16"/>
      <c r="Q64" s="16"/>
    </row>
    <row r="65" spans="1:17" s="9" customFormat="1" ht="9.6" customHeight="1" x14ac:dyDescent="0.15">
      <c r="A65" s="8"/>
      <c r="B65" s="9" t="s">
        <v>41</v>
      </c>
      <c r="C65" s="19">
        <v>3925920</v>
      </c>
      <c r="D65" s="19">
        <v>3007</v>
      </c>
      <c r="E65" s="19">
        <v>341</v>
      </c>
      <c r="F65" s="19">
        <v>3628</v>
      </c>
      <c r="G65" s="31">
        <f>SUM(D65-F65)</f>
        <v>-621</v>
      </c>
      <c r="H65" s="19">
        <v>15987</v>
      </c>
      <c r="I65" s="19">
        <v>12971</v>
      </c>
      <c r="J65" s="28">
        <f>SUM(H65-I65)</f>
        <v>3016</v>
      </c>
      <c r="K65" s="28">
        <f>SUM(G65+J65)</f>
        <v>2395</v>
      </c>
      <c r="L65" s="19">
        <f>SUM(C65+K65)+1</f>
        <v>3928316</v>
      </c>
      <c r="M65" s="10"/>
      <c r="N65" s="3"/>
      <c r="O65" s="11"/>
      <c r="P65" s="11"/>
      <c r="Q65" s="11"/>
    </row>
    <row r="66" spans="1:17" s="9" customFormat="1" ht="9.6" customHeight="1" x14ac:dyDescent="0.15">
      <c r="A66" s="8"/>
      <c r="B66" s="9" t="s">
        <v>42</v>
      </c>
      <c r="C66" s="19">
        <v>4022431</v>
      </c>
      <c r="D66" s="19">
        <v>2802</v>
      </c>
      <c r="E66" s="19">
        <v>339</v>
      </c>
      <c r="F66" s="19">
        <v>3734</v>
      </c>
      <c r="G66" s="31">
        <f>SUM(D66-F66)</f>
        <v>-932</v>
      </c>
      <c r="H66" s="19">
        <v>12686</v>
      </c>
      <c r="I66" s="19">
        <v>10379</v>
      </c>
      <c r="J66" s="28">
        <f>SUM(H66-I66)</f>
        <v>2307</v>
      </c>
      <c r="K66" s="28">
        <f>SUM(G66+J66)</f>
        <v>1375</v>
      </c>
      <c r="L66" s="19">
        <f>SUM(C66+K66)+1</f>
        <v>4023807</v>
      </c>
      <c r="M66" s="10"/>
      <c r="N66" s="3"/>
      <c r="O66" s="11"/>
      <c r="P66" s="11"/>
      <c r="Q66" s="11"/>
    </row>
    <row r="67" spans="1:17" s="18" customFormat="1" ht="11.45" customHeight="1" x14ac:dyDescent="0.2">
      <c r="A67" s="17"/>
      <c r="C67" s="36" t="s">
        <v>45</v>
      </c>
      <c r="D67" s="36"/>
      <c r="E67" s="36"/>
      <c r="F67" s="36"/>
      <c r="G67" s="36"/>
      <c r="H67" s="36"/>
      <c r="I67" s="36"/>
      <c r="J67" s="36"/>
      <c r="K67" s="36"/>
      <c r="L67" s="36"/>
      <c r="O67" s="20"/>
      <c r="Q67" s="20"/>
    </row>
    <row r="68" spans="1:17" ht="8.25" customHeight="1" x14ac:dyDescent="0.15">
      <c r="A68" s="12" t="s">
        <v>13</v>
      </c>
      <c r="B68" s="1" t="s">
        <v>83</v>
      </c>
      <c r="C68" s="4">
        <v>51404</v>
      </c>
      <c r="D68" s="4">
        <v>28</v>
      </c>
      <c r="E68" s="4">
        <v>3</v>
      </c>
      <c r="F68" s="4">
        <v>51</v>
      </c>
      <c r="G68" s="26">
        <f>D68-F68</f>
        <v>-23</v>
      </c>
      <c r="H68" s="4">
        <v>201</v>
      </c>
      <c r="I68" s="4">
        <v>229</v>
      </c>
      <c r="J68" s="26">
        <f>H68-I68</f>
        <v>-28</v>
      </c>
      <c r="K68" s="26">
        <f>G68+J68</f>
        <v>-51</v>
      </c>
      <c r="L68" s="4">
        <f>SUM(C68+K68)</f>
        <v>51353</v>
      </c>
      <c r="M68" s="4"/>
      <c r="N68" s="3"/>
      <c r="O68" s="3"/>
      <c r="P68" s="3"/>
      <c r="Q68" s="3"/>
    </row>
    <row r="69" spans="1:17" ht="8.25" customHeight="1" x14ac:dyDescent="0.15">
      <c r="A69" s="12" t="s">
        <v>14</v>
      </c>
      <c r="B69" s="1" t="s">
        <v>15</v>
      </c>
      <c r="C69" s="4">
        <v>49678</v>
      </c>
      <c r="D69" s="4">
        <v>51</v>
      </c>
      <c r="E69" s="4">
        <v>9</v>
      </c>
      <c r="F69" s="4">
        <v>46</v>
      </c>
      <c r="G69" s="26">
        <f t="shared" ref="G69:G82" si="21">D69-F69</f>
        <v>5</v>
      </c>
      <c r="H69" s="4">
        <v>205</v>
      </c>
      <c r="I69" s="4">
        <v>150</v>
      </c>
      <c r="J69" s="26">
        <f t="shared" ref="J69:J82" si="22">H69-I69</f>
        <v>55</v>
      </c>
      <c r="K69" s="26">
        <f t="shared" ref="K69:K82" si="23">G69+J69</f>
        <v>60</v>
      </c>
      <c r="L69" s="4">
        <f t="shared" ref="L69" si="24">SUM(C69+K69)</f>
        <v>49738</v>
      </c>
      <c r="M69" s="4"/>
      <c r="N69" s="3"/>
      <c r="O69" s="3"/>
      <c r="P69" s="3"/>
      <c r="Q69" s="3"/>
    </row>
    <row r="70" spans="1:17" ht="8.25" customHeight="1" x14ac:dyDescent="0.15">
      <c r="A70" s="12" t="s">
        <v>16</v>
      </c>
      <c r="B70" s="1" t="s">
        <v>84</v>
      </c>
      <c r="C70" s="4">
        <v>52441</v>
      </c>
      <c r="D70" s="4">
        <v>33</v>
      </c>
      <c r="E70" s="4">
        <v>3</v>
      </c>
      <c r="F70" s="4">
        <v>49</v>
      </c>
      <c r="G70" s="26">
        <f t="shared" si="21"/>
        <v>-16</v>
      </c>
      <c r="H70" s="4">
        <v>226</v>
      </c>
      <c r="I70" s="4">
        <v>205</v>
      </c>
      <c r="J70" s="26">
        <f t="shared" si="22"/>
        <v>21</v>
      </c>
      <c r="K70" s="26">
        <f t="shared" si="23"/>
        <v>5</v>
      </c>
      <c r="L70" s="4">
        <f t="shared" ref="L70:L82" si="25">SUM(C70+K70)</f>
        <v>52446</v>
      </c>
      <c r="M70" s="4"/>
      <c r="N70" s="3"/>
      <c r="O70" s="3"/>
      <c r="P70" s="3"/>
      <c r="Q70" s="3"/>
    </row>
    <row r="71" spans="1:17" ht="8.25" customHeight="1" x14ac:dyDescent="0.15">
      <c r="A71" s="12" t="s">
        <v>53</v>
      </c>
      <c r="B71" s="1" t="s">
        <v>96</v>
      </c>
      <c r="C71" s="4">
        <v>118946</v>
      </c>
      <c r="D71" s="4">
        <v>83</v>
      </c>
      <c r="E71" s="4">
        <v>15</v>
      </c>
      <c r="F71" s="4">
        <v>67</v>
      </c>
      <c r="G71" s="26">
        <f t="shared" si="21"/>
        <v>16</v>
      </c>
      <c r="H71" s="4">
        <v>835</v>
      </c>
      <c r="I71" s="4">
        <v>695</v>
      </c>
      <c r="J71" s="26">
        <f t="shared" si="22"/>
        <v>140</v>
      </c>
      <c r="K71" s="26">
        <f t="shared" si="23"/>
        <v>156</v>
      </c>
      <c r="L71" s="4">
        <f t="shared" si="25"/>
        <v>119102</v>
      </c>
      <c r="M71" s="4"/>
      <c r="N71" s="3"/>
      <c r="O71" s="3"/>
      <c r="P71" s="3"/>
      <c r="Q71" s="3"/>
    </row>
    <row r="72" spans="1:17" ht="8.25" customHeight="1" x14ac:dyDescent="0.15">
      <c r="A72" s="12" t="s">
        <v>17</v>
      </c>
      <c r="B72" s="1" t="s">
        <v>85</v>
      </c>
      <c r="C72" s="4">
        <v>60852</v>
      </c>
      <c r="D72" s="4">
        <v>42</v>
      </c>
      <c r="E72" s="4">
        <v>6</v>
      </c>
      <c r="F72" s="4">
        <v>70</v>
      </c>
      <c r="G72" s="26">
        <f t="shared" si="21"/>
        <v>-28</v>
      </c>
      <c r="H72" s="4">
        <v>219</v>
      </c>
      <c r="I72" s="4">
        <v>253</v>
      </c>
      <c r="J72" s="26">
        <f t="shared" si="22"/>
        <v>-34</v>
      </c>
      <c r="K72" s="26">
        <f t="shared" si="23"/>
        <v>-62</v>
      </c>
      <c r="L72" s="4">
        <f t="shared" si="25"/>
        <v>60790</v>
      </c>
      <c r="M72" s="4"/>
      <c r="N72" s="3"/>
      <c r="O72" s="3"/>
      <c r="P72" s="3"/>
      <c r="Q72" s="3"/>
    </row>
    <row r="73" spans="1:17" ht="8.25" customHeight="1" x14ac:dyDescent="0.15">
      <c r="A73" s="12" t="s">
        <v>18</v>
      </c>
      <c r="B73" s="1" t="s">
        <v>97</v>
      </c>
      <c r="C73" s="4">
        <v>53483</v>
      </c>
      <c r="D73" s="4">
        <v>46</v>
      </c>
      <c r="E73" s="4">
        <v>6</v>
      </c>
      <c r="F73" s="4">
        <v>51</v>
      </c>
      <c r="G73" s="26">
        <f t="shared" si="21"/>
        <v>-5</v>
      </c>
      <c r="H73" s="4">
        <v>235</v>
      </c>
      <c r="I73" s="4">
        <v>219</v>
      </c>
      <c r="J73" s="26">
        <f t="shared" si="22"/>
        <v>16</v>
      </c>
      <c r="K73" s="26">
        <f t="shared" si="23"/>
        <v>11</v>
      </c>
      <c r="L73" s="4">
        <f t="shared" si="25"/>
        <v>53494</v>
      </c>
      <c r="M73" s="4"/>
      <c r="N73" s="3"/>
      <c r="O73" s="3"/>
      <c r="P73" s="3"/>
      <c r="Q73" s="3"/>
    </row>
    <row r="74" spans="1:17" ht="8.25" customHeight="1" x14ac:dyDescent="0.15">
      <c r="A74" s="12" t="s">
        <v>19</v>
      </c>
      <c r="B74" s="1" t="s">
        <v>86</v>
      </c>
      <c r="C74" s="4">
        <v>56854</v>
      </c>
      <c r="D74" s="4">
        <v>40</v>
      </c>
      <c r="E74" s="4">
        <v>7</v>
      </c>
      <c r="F74" s="4">
        <v>59</v>
      </c>
      <c r="G74" s="26">
        <f t="shared" si="21"/>
        <v>-19</v>
      </c>
      <c r="H74" s="4">
        <v>241</v>
      </c>
      <c r="I74" s="4">
        <v>199</v>
      </c>
      <c r="J74" s="26">
        <f t="shared" si="22"/>
        <v>42</v>
      </c>
      <c r="K74" s="26">
        <f t="shared" si="23"/>
        <v>23</v>
      </c>
      <c r="L74" s="4">
        <f t="shared" si="25"/>
        <v>56877</v>
      </c>
      <c r="M74" s="4"/>
      <c r="N74" s="3"/>
      <c r="O74" s="3"/>
      <c r="P74" s="3"/>
      <c r="Q74" s="3"/>
    </row>
    <row r="75" spans="1:17" ht="8.25" customHeight="1" x14ac:dyDescent="0.15">
      <c r="A75" s="12" t="s">
        <v>20</v>
      </c>
      <c r="B75" s="1" t="s">
        <v>87</v>
      </c>
      <c r="C75" s="4">
        <v>101585</v>
      </c>
      <c r="D75" s="4">
        <v>66</v>
      </c>
      <c r="E75" s="4">
        <v>11</v>
      </c>
      <c r="F75" s="4">
        <v>106</v>
      </c>
      <c r="G75" s="26">
        <f t="shared" si="21"/>
        <v>-40</v>
      </c>
      <c r="H75" s="4">
        <v>538</v>
      </c>
      <c r="I75" s="4">
        <v>399</v>
      </c>
      <c r="J75" s="26">
        <f t="shared" si="22"/>
        <v>139</v>
      </c>
      <c r="K75" s="26">
        <f t="shared" si="23"/>
        <v>99</v>
      </c>
      <c r="L75" s="4">
        <f t="shared" si="25"/>
        <v>101684</v>
      </c>
      <c r="M75" s="4"/>
      <c r="N75" s="3"/>
      <c r="O75" s="3"/>
      <c r="P75" s="3"/>
      <c r="Q75" s="3"/>
    </row>
    <row r="76" spans="1:17" ht="8.25" customHeight="1" x14ac:dyDescent="0.15">
      <c r="A76" s="12" t="s">
        <v>21</v>
      </c>
      <c r="B76" s="1" t="s">
        <v>88</v>
      </c>
      <c r="C76" s="4">
        <v>69655</v>
      </c>
      <c r="D76" s="4">
        <v>30</v>
      </c>
      <c r="E76" s="4">
        <v>10</v>
      </c>
      <c r="F76" s="4">
        <v>77</v>
      </c>
      <c r="G76" s="26">
        <f t="shared" si="21"/>
        <v>-47</v>
      </c>
      <c r="H76" s="4">
        <v>334</v>
      </c>
      <c r="I76" s="4">
        <v>254</v>
      </c>
      <c r="J76" s="26">
        <f t="shared" si="22"/>
        <v>80</v>
      </c>
      <c r="K76" s="26">
        <f t="shared" si="23"/>
        <v>33</v>
      </c>
      <c r="L76" s="4">
        <f t="shared" si="25"/>
        <v>69688</v>
      </c>
      <c r="M76" s="4"/>
      <c r="N76" s="3"/>
      <c r="O76" s="3"/>
      <c r="P76" s="3"/>
      <c r="Q76" s="3"/>
    </row>
    <row r="77" spans="1:17" ht="8.25" customHeight="1" x14ac:dyDescent="0.15">
      <c r="A77" s="12" t="s">
        <v>22</v>
      </c>
      <c r="B77" s="1" t="s">
        <v>89</v>
      </c>
      <c r="C77" s="4">
        <v>48471</v>
      </c>
      <c r="D77" s="4">
        <v>34</v>
      </c>
      <c r="E77" s="4">
        <v>6</v>
      </c>
      <c r="F77" s="4">
        <v>51</v>
      </c>
      <c r="G77" s="26">
        <f t="shared" si="21"/>
        <v>-17</v>
      </c>
      <c r="H77" s="4">
        <v>174</v>
      </c>
      <c r="I77" s="4">
        <v>142</v>
      </c>
      <c r="J77" s="26">
        <f t="shared" si="22"/>
        <v>32</v>
      </c>
      <c r="K77" s="26">
        <f t="shared" si="23"/>
        <v>15</v>
      </c>
      <c r="L77" s="4">
        <f t="shared" si="25"/>
        <v>48486</v>
      </c>
      <c r="M77" s="4"/>
      <c r="N77" s="3"/>
      <c r="O77" s="3"/>
      <c r="P77" s="3"/>
      <c r="Q77" s="3"/>
    </row>
    <row r="78" spans="1:17" ht="8.25" customHeight="1" x14ac:dyDescent="0.15">
      <c r="A78" s="12" t="s">
        <v>23</v>
      </c>
      <c r="B78" s="1" t="s">
        <v>43</v>
      </c>
      <c r="C78" s="4">
        <v>74648</v>
      </c>
      <c r="D78" s="4">
        <v>70</v>
      </c>
      <c r="E78" s="4">
        <v>4</v>
      </c>
      <c r="F78" s="4">
        <v>52</v>
      </c>
      <c r="G78" s="26">
        <f t="shared" si="21"/>
        <v>18</v>
      </c>
      <c r="H78" s="4">
        <v>445</v>
      </c>
      <c r="I78" s="4">
        <v>354</v>
      </c>
      <c r="J78" s="26">
        <f t="shared" si="22"/>
        <v>91</v>
      </c>
      <c r="K78" s="26">
        <f t="shared" si="23"/>
        <v>109</v>
      </c>
      <c r="L78" s="4">
        <f>SUM(C78+K78)+1</f>
        <v>74758</v>
      </c>
      <c r="M78" s="4"/>
      <c r="N78" s="3"/>
      <c r="O78" s="3"/>
      <c r="P78" s="3"/>
      <c r="Q78" s="3"/>
    </row>
    <row r="79" spans="1:17" ht="8.25" customHeight="1" x14ac:dyDescent="0.15">
      <c r="A79" s="12" t="s">
        <v>24</v>
      </c>
      <c r="B79" s="1" t="s">
        <v>90</v>
      </c>
      <c r="C79" s="4">
        <v>47378</v>
      </c>
      <c r="D79" s="4">
        <v>40</v>
      </c>
      <c r="E79" s="4">
        <v>4</v>
      </c>
      <c r="F79" s="4">
        <v>52</v>
      </c>
      <c r="G79" s="26">
        <f t="shared" si="21"/>
        <v>-12</v>
      </c>
      <c r="H79" s="4">
        <v>286</v>
      </c>
      <c r="I79" s="4">
        <v>222</v>
      </c>
      <c r="J79" s="26">
        <f t="shared" si="22"/>
        <v>64</v>
      </c>
      <c r="K79" s="26">
        <f t="shared" si="23"/>
        <v>52</v>
      </c>
      <c r="L79" s="4">
        <f t="shared" si="25"/>
        <v>47430</v>
      </c>
      <c r="M79" s="4"/>
      <c r="N79" s="3"/>
      <c r="O79" s="3"/>
      <c r="P79" s="3"/>
      <c r="Q79" s="3"/>
    </row>
    <row r="80" spans="1:17" ht="8.25" customHeight="1" x14ac:dyDescent="0.15">
      <c r="A80" s="12" t="s">
        <v>25</v>
      </c>
      <c r="B80" s="1" t="s">
        <v>91</v>
      </c>
      <c r="C80" s="4">
        <v>53958</v>
      </c>
      <c r="D80" s="4">
        <v>38</v>
      </c>
      <c r="E80" s="4">
        <v>7</v>
      </c>
      <c r="F80" s="4">
        <v>28</v>
      </c>
      <c r="G80" s="26">
        <f t="shared" si="21"/>
        <v>10</v>
      </c>
      <c r="H80" s="4">
        <v>189</v>
      </c>
      <c r="I80" s="4">
        <v>193</v>
      </c>
      <c r="J80" s="26">
        <f t="shared" si="22"/>
        <v>-4</v>
      </c>
      <c r="K80" s="26">
        <f t="shared" si="23"/>
        <v>6</v>
      </c>
      <c r="L80" s="4">
        <f t="shared" si="25"/>
        <v>53964</v>
      </c>
      <c r="M80" s="4"/>
      <c r="N80" s="3"/>
      <c r="O80" s="3"/>
      <c r="P80" s="3"/>
      <c r="Q80" s="3"/>
    </row>
    <row r="81" spans="1:17" ht="8.25" customHeight="1" x14ac:dyDescent="0.15">
      <c r="A81" s="12" t="s">
        <v>26</v>
      </c>
      <c r="B81" s="1" t="s">
        <v>92</v>
      </c>
      <c r="C81" s="4">
        <v>53296</v>
      </c>
      <c r="D81" s="4">
        <v>41</v>
      </c>
      <c r="E81" s="4">
        <v>9</v>
      </c>
      <c r="F81" s="4">
        <v>47</v>
      </c>
      <c r="G81" s="26">
        <f t="shared" si="21"/>
        <v>-6</v>
      </c>
      <c r="H81" s="4">
        <v>151</v>
      </c>
      <c r="I81" s="4">
        <v>144</v>
      </c>
      <c r="J81" s="26">
        <f t="shared" si="22"/>
        <v>7</v>
      </c>
      <c r="K81" s="26">
        <f t="shared" si="23"/>
        <v>1</v>
      </c>
      <c r="L81" s="4">
        <f t="shared" si="25"/>
        <v>53297</v>
      </c>
      <c r="M81" s="4"/>
      <c r="N81" s="3"/>
      <c r="O81" s="3"/>
      <c r="P81" s="3"/>
      <c r="Q81" s="3"/>
    </row>
    <row r="82" spans="1:17" ht="8.25" customHeight="1" x14ac:dyDescent="0.15">
      <c r="A82" s="12" t="s">
        <v>27</v>
      </c>
      <c r="B82" s="1" t="s">
        <v>48</v>
      </c>
      <c r="C82" s="4">
        <v>46243</v>
      </c>
      <c r="D82" s="4">
        <v>26</v>
      </c>
      <c r="E82" s="4">
        <v>2</v>
      </c>
      <c r="F82" s="4">
        <v>54</v>
      </c>
      <c r="G82" s="26">
        <f t="shared" si="21"/>
        <v>-28</v>
      </c>
      <c r="H82" s="4">
        <v>127</v>
      </c>
      <c r="I82" s="4">
        <v>149</v>
      </c>
      <c r="J82" s="26">
        <f t="shared" si="22"/>
        <v>-22</v>
      </c>
      <c r="K82" s="26">
        <f t="shared" si="23"/>
        <v>-50</v>
      </c>
      <c r="L82" s="4">
        <f t="shared" si="25"/>
        <v>46193</v>
      </c>
      <c r="M82" s="4"/>
      <c r="N82" s="3"/>
      <c r="O82" s="3"/>
      <c r="P82" s="3"/>
      <c r="Q82" s="3"/>
    </row>
    <row r="83" spans="1:17" x14ac:dyDescent="0.1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7" ht="16.5" customHeight="1" x14ac:dyDescent="0.15">
      <c r="A84" s="37" t="s">
        <v>44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</row>
    <row r="85" spans="1:17" x14ac:dyDescent="0.15">
      <c r="G85" s="4"/>
    </row>
    <row r="86" spans="1:17" s="15" customFormat="1" x14ac:dyDescent="0.15">
      <c r="A86" s="1"/>
      <c r="C86" s="1"/>
      <c r="D86" s="1"/>
      <c r="E86" s="1"/>
      <c r="F86" s="1"/>
      <c r="G86" s="4"/>
      <c r="H86" s="1"/>
      <c r="I86" s="1"/>
      <c r="J86" s="1"/>
      <c r="K86" s="1"/>
      <c r="L86" s="1"/>
    </row>
    <row r="87" spans="1:17" s="15" customFormat="1" x14ac:dyDescent="0.15">
      <c r="A87" s="1"/>
      <c r="C87" s="16"/>
      <c r="D87" s="16"/>
      <c r="E87" s="16"/>
      <c r="F87" s="16"/>
      <c r="G87" s="16"/>
      <c r="H87" s="3"/>
      <c r="I87" s="3"/>
      <c r="J87" s="16"/>
      <c r="K87" s="16"/>
      <c r="L87" s="16"/>
    </row>
    <row r="88" spans="1:17" x14ac:dyDescent="0.15">
      <c r="C88" s="16"/>
      <c r="D88" s="16"/>
      <c r="E88" s="16"/>
      <c r="F88" s="16"/>
      <c r="G88" s="16"/>
      <c r="H88" s="3"/>
      <c r="I88" s="3"/>
      <c r="J88" s="16"/>
      <c r="K88" s="16"/>
      <c r="L88" s="16"/>
    </row>
    <row r="89" spans="1:17" x14ac:dyDescent="0.15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7" x14ac:dyDescent="0.15">
      <c r="G90" s="4"/>
    </row>
    <row r="91" spans="1:17" x14ac:dyDescent="0.15">
      <c r="G91" s="4"/>
    </row>
    <row r="92" spans="1:17" x14ac:dyDescent="0.15">
      <c r="G92" s="4"/>
    </row>
    <row r="93" spans="1:17" x14ac:dyDescent="0.15">
      <c r="G93" s="4"/>
    </row>
    <row r="94" spans="1:17" x14ac:dyDescent="0.15">
      <c r="G94" s="4"/>
    </row>
    <row r="95" spans="1:17" x14ac:dyDescent="0.15">
      <c r="G95" s="4"/>
    </row>
    <row r="96" spans="1:17" x14ac:dyDescent="0.15">
      <c r="G96" s="4"/>
    </row>
    <row r="97" spans="7:7" x14ac:dyDescent="0.15">
      <c r="G97" s="4"/>
    </row>
    <row r="98" spans="7:7" x14ac:dyDescent="0.15">
      <c r="G98" s="4"/>
    </row>
  </sheetData>
  <mergeCells count="16">
    <mergeCell ref="C67:L67"/>
    <mergeCell ref="A84:L84"/>
    <mergeCell ref="L5:L9"/>
    <mergeCell ref="D6:D9"/>
    <mergeCell ref="E6:E9"/>
    <mergeCell ref="F6:F9"/>
    <mergeCell ref="G6:G9"/>
    <mergeCell ref="H6:H9"/>
    <mergeCell ref="I6:I9"/>
    <mergeCell ref="J6:J9"/>
    <mergeCell ref="A5:A10"/>
    <mergeCell ref="B5:B10"/>
    <mergeCell ref="C5:C9"/>
    <mergeCell ref="D5:G5"/>
    <mergeCell ref="H5:J5"/>
    <mergeCell ref="K5:K9"/>
  </mergeCells>
  <pageMargins left="0.70866141732283472" right="0.70866141732283472" top="0.19685039370078741" bottom="0.19685039370078741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201704</vt:lpstr>
    </vt:vector>
  </TitlesOfParts>
  <Company>IT.Niedersachsen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Biering, Jaqueline (LSN)</dc:creator>
  <cp:lastModifiedBy>Herrmann, Renate (LSN)</cp:lastModifiedBy>
  <cp:lastPrinted>2018-02-27T14:15:26Z</cp:lastPrinted>
  <dcterms:created xsi:type="dcterms:W3CDTF">2016-11-21T08:36:13Z</dcterms:created>
  <dcterms:modified xsi:type="dcterms:W3CDTF">2018-03-09T13:40:44Z</dcterms:modified>
</cp:coreProperties>
</file>