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filterPrivacy="1" defaultThemeVersion="166925"/>
  <bookViews>
    <workbookView xWindow="0" yWindow="0" windowWidth="28800" windowHeight="13425" activeTab="0"/>
  </bookViews>
  <sheets>
    <sheet name="Titel" sheetId="3" r:id="rId1"/>
    <sheet name="Impressum" sheetId="7" r:id="rId2"/>
    <sheet name="08-2022" sheetId="19" r:id="rId3"/>
  </sheets>
  <externalReferences>
    <externalReference r:id="rId6"/>
  </externalReferences>
  <definedNames>
    <definedName name="_" localSheetId="1">#REF!</definedName>
    <definedName name="_" localSheetId="0">#REF!</definedName>
    <definedName name="_">#REF!</definedName>
    <definedName name="Adressen_E_Mail_Gemeinden_2005">#REF!</definedName>
    <definedName name="AnderPoststraße">#REF!</definedName>
    <definedName name="ApenburgWinterfeld">#REF!</definedName>
    <definedName name="Arneburg">#REF!</definedName>
    <definedName name="Aschersleben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oswig">#REF!</definedName>
    <definedName name="Dähre">#REF!</definedName>
    <definedName name="Dessau_Roßlau">#REF!</definedName>
    <definedName name="DessauRoßlau">#REF!</definedName>
    <definedName name="_xlnm.Print_Area" localSheetId="2">'08-2022'!$A$1:$K$76</definedName>
    <definedName name="_xlnm.Print_Area" localSheetId="1">'Impressum'!$A$1:$A$33</definedName>
    <definedName name="_xlnm.Print_Area" localSheetId="0">'Titel'!$A$1:$C$5</definedName>
    <definedName name="Eckardsberga" localSheetId="1">#REF!</definedName>
    <definedName name="Eckardsberga">#REF!</definedName>
    <definedName name="Eisleben" localSheetId="1">#REF!</definedName>
    <definedName name="Eisleben">#REF!</definedName>
    <definedName name="Eisleben_Lutherstadt" localSheetId="1">#REF!</definedName>
    <definedName name="Eisleben_Lutherstadt">#REF!</definedName>
    <definedName name="Erxleben">#REF!</definedName>
    <definedName name="Förderstedt">#REF!</definedName>
    <definedName name="Freyburg">#REF!</definedName>
    <definedName name="Gardelegen">#REF!</definedName>
    <definedName name="Genthin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rausnahme" localSheetId="1">#REF!</definedName>
    <definedName name="Herausnahme" localSheetId="0">#REF!</definedName>
    <definedName name="Herausnahme">#REF!</definedName>
    <definedName name="Hohenberg_Krusemark">#REF!</definedName>
    <definedName name="HohenbergKrusemark">#REF!</definedName>
    <definedName name="Iden">#REF!</definedName>
    <definedName name="Ilsenburg">#REF!</definedName>
    <definedName name="imp">#REF!</definedName>
    <definedName name="Kaiserpfalz">#REF!</definedName>
    <definedName name="Kalbe">#REF!</definedName>
    <definedName name="Kelbra">#REF!</definedName>
    <definedName name="Kemberg">#REF!</definedName>
    <definedName name="Köthen">#REF!</definedName>
    <definedName name="Kuhfelde">#REF!</definedName>
    <definedName name="LanitzHasselTal">#REF!</definedName>
    <definedName name="Laucha">#REF!</definedName>
    <definedName name="Leuna">#REF!</definedName>
    <definedName name="Löbitz">#REF!</definedName>
    <definedName name="Lützen">#REF!</definedName>
    <definedName name="Mansfeld">#REF!</definedName>
    <definedName name="Merseburg">#REF!</definedName>
    <definedName name="Möckern">#REF!</definedName>
    <definedName name="Mücheln">#REF!</definedName>
    <definedName name="Nebra">#REF!</definedName>
    <definedName name="Oschersleben">#REF!</definedName>
    <definedName name="Osterburg">#REF!</definedName>
    <definedName name="Querfurt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taßfurt">#REF!</definedName>
    <definedName name="Ta" localSheetId="1">#REF!</definedName>
    <definedName name="Ta" localSheetId="0">#REF!</definedName>
    <definedName name="Ta">#REF!</definedName>
    <definedName name="Thale">#REF!</definedName>
    <definedName name="Titel2">#REF!</definedName>
    <definedName name="Überschrift">#REF!</definedName>
    <definedName name="VWG_Adressen">#REF!</definedName>
    <definedName name="Wallhausen">#REF!</definedName>
    <definedName name="Wernigerode">#REF!</definedName>
    <definedName name="Wettin">#REF!</definedName>
    <definedName name="Wittenberg">#REF!</definedName>
    <definedName name="Wolmirstedt">#REF!</definedName>
    <definedName name="Zahna">#REF!</definedName>
    <definedName name="Zeitz">#REF!</definedName>
    <definedName name="Zerbst">#REF!</definedName>
    <definedName name="Zerbst_Anhalt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<sst xmlns="http://schemas.openxmlformats.org/spreadsheetml/2006/main" count="259" uniqueCount="133">
  <si>
    <t>241 001</t>
  </si>
  <si>
    <r>
      <t>Braunschweig, Stadt</t>
    </r>
    <r>
      <rPr>
        <vertAlign val="superscript"/>
        <sz val="6"/>
        <rFont val="Arial"/>
        <family val="2"/>
      </rPr>
      <t>3)</t>
    </r>
  </si>
  <si>
    <r>
      <t>Goslar</t>
    </r>
    <r>
      <rPr>
        <vertAlign val="superscript"/>
        <sz val="6"/>
        <rFont val="Arial"/>
        <family val="2"/>
      </rPr>
      <t>3)</t>
    </r>
  </si>
  <si>
    <r>
      <t>Region Hannover</t>
    </r>
    <r>
      <rPr>
        <vertAlign val="superscript"/>
        <sz val="6"/>
        <rFont val="Arial"/>
        <family val="2"/>
      </rPr>
      <t>3)</t>
    </r>
  </si>
  <si>
    <r>
      <t>Osterholz</t>
    </r>
    <r>
      <rPr>
        <vertAlign val="superscript"/>
        <sz val="6"/>
        <rFont val="Arial"/>
        <family val="2"/>
      </rPr>
      <t>3)</t>
    </r>
  </si>
  <si>
    <r>
      <t>Heidekreis</t>
    </r>
    <r>
      <rPr>
        <vertAlign val="superscript"/>
        <sz val="6"/>
        <rFont val="Arial"/>
        <family val="2"/>
      </rPr>
      <t>3)</t>
    </r>
  </si>
  <si>
    <r>
      <t>Verden</t>
    </r>
    <r>
      <rPr>
        <vertAlign val="superscript"/>
        <sz val="6"/>
        <rFont val="Arial"/>
        <family val="2"/>
      </rPr>
      <t>3)</t>
    </r>
  </si>
  <si>
    <r>
      <t>Oldenburg (Oldb), Stadt</t>
    </r>
    <r>
      <rPr>
        <vertAlign val="superscript"/>
        <sz val="6"/>
        <rFont val="Arial"/>
        <family val="2"/>
      </rPr>
      <t>3)</t>
    </r>
  </si>
  <si>
    <r>
      <t>Cloppenburg</t>
    </r>
    <r>
      <rPr>
        <vertAlign val="superscript"/>
        <sz val="6"/>
        <rFont val="Arial"/>
        <family val="2"/>
      </rPr>
      <t>3)</t>
    </r>
  </si>
  <si>
    <r>
      <t>Emsland</t>
    </r>
    <r>
      <rPr>
        <vertAlign val="superscript"/>
        <sz val="6"/>
        <rFont val="Arial"/>
        <family val="2"/>
      </rPr>
      <t>3)</t>
    </r>
  </si>
  <si>
    <r>
      <t>Grafschaft Bentheim</t>
    </r>
    <r>
      <rPr>
        <vertAlign val="superscript"/>
        <sz val="6"/>
        <rFont val="Arial"/>
        <family val="2"/>
      </rPr>
      <t>3)</t>
    </r>
  </si>
  <si>
    <r>
      <t>Celle, Stadt</t>
    </r>
    <r>
      <rPr>
        <vertAlign val="superscript"/>
        <sz val="6"/>
        <rFont val="Arial"/>
        <family val="2"/>
      </rPr>
      <t>3)</t>
    </r>
  </si>
  <si>
    <t>Kreisfreie Stadt 
Landkreis 
Statistische Region 
Land</t>
  </si>
  <si>
    <t>Zeilenende</t>
  </si>
  <si>
    <t>Spaltenende</t>
  </si>
  <si>
    <r>
      <t>männlich</t>
    </r>
    <r>
      <rPr>
        <vertAlign val="superscript"/>
        <sz val="6"/>
        <rFont val="Arial"/>
        <family val="2"/>
      </rPr>
      <t>3)</t>
    </r>
  </si>
  <si>
    <t>davon:</t>
  </si>
  <si>
    <t>1) Vorläufiges Ergebnis.</t>
  </si>
  <si>
    <t>Logo des Landesamtes für Statistik Niedersachsen</t>
  </si>
  <si>
    <t xml:space="preserve">Statistische Berichte
Niedersachsen </t>
  </si>
  <si>
    <t>Landesamt für Statistik
Niedersachsen</t>
  </si>
  <si>
    <t>Niedersachsen-Wappen</t>
  </si>
  <si>
    <t>Tabellenende</t>
  </si>
  <si>
    <r>
      <t>Niedersachsen</t>
    </r>
    <r>
      <rPr>
        <b/>
        <vertAlign val="superscript"/>
        <sz val="6"/>
        <rFont val="Arial"/>
        <family val="2"/>
      </rPr>
      <t>3)</t>
    </r>
  </si>
  <si>
    <r>
      <t>Lüneburg</t>
    </r>
    <r>
      <rPr>
        <b/>
        <vertAlign val="superscript"/>
        <sz val="6"/>
        <rFont val="Arial"/>
        <family val="2"/>
      </rPr>
      <t>3)</t>
    </r>
  </si>
  <si>
    <r>
      <t>Hannover</t>
    </r>
    <r>
      <rPr>
        <b/>
        <vertAlign val="superscript"/>
        <sz val="6"/>
        <rFont val="Arial"/>
        <family val="2"/>
      </rPr>
      <t>3)</t>
    </r>
  </si>
  <si>
    <r>
      <t>Braunschweig</t>
    </r>
    <r>
      <rPr>
        <b/>
        <vertAlign val="superscript"/>
        <sz val="6"/>
        <rFont val="Arial"/>
        <family val="2"/>
      </rPr>
      <t>3)</t>
    </r>
  </si>
  <si>
    <r>
      <t>Weser-Ems</t>
    </r>
    <r>
      <rPr>
        <b/>
        <vertAlign val="superscript"/>
        <sz val="6"/>
        <rFont val="Arial"/>
        <family val="2"/>
      </rPr>
      <t>3)</t>
    </r>
  </si>
  <si>
    <t>Herausgeber</t>
  </si>
  <si>
    <t>Information und Beratung</t>
  </si>
  <si>
    <t>Qualität</t>
  </si>
  <si>
    <t>[z] = Angabe fällt später an</t>
  </si>
  <si>
    <t>[s] = geschätzte Zahl</t>
  </si>
  <si>
    <t>[r] = berichtigte Zahl</t>
  </si>
  <si>
    <t>[p] = vorläufige Zahl</t>
  </si>
  <si>
    <t>Zeichenerklärung</t>
  </si>
  <si>
    <t>Natürliche
Bevölkerungs-
bewegung
aufgrund von
Gestorbenen</t>
  </si>
  <si>
    <t>bzw. in der Statistischen Bibliothek (Publikationsserver der Statistischen Ämter des Bundes und der Länder).</t>
  </si>
  <si>
    <t xml:space="preserve">Sollte dem LSN nach Veröffentlichung dieser Publikation ein Fehler bekannt werden, so wird in der Online-Version darauf hingewiesen und der Fehler korrigiert. Die Online-Version finden Sie im Internet unter: </t>
  </si>
  <si>
    <r>
      <rPr>
        <sz val="10"/>
        <rFont val="Arial"/>
        <family val="2"/>
      </rPr>
      <t>Internet:</t>
    </r>
    <r>
      <rPr>
        <sz val="10"/>
        <color rgb="FF0066CC"/>
        <rFont val="Arial"/>
        <family val="2"/>
      </rPr>
      <t xml:space="preserve"> www.statistik.niedersachsen.de</t>
    </r>
  </si>
  <si>
    <t>Landesamt für Statistik Niedersachsen
Postfach 91 07 64
30427 Hannover
V.i.S.d.P.: Simone Lehmann</t>
  </si>
  <si>
    <t>Bevölkerungs-
zu- (+)
oder 
-abnahme (-) 
insgesamt</t>
  </si>
  <si>
    <t>Wanderungen
über
Kreisgrenzen
von
Fortgezogenen</t>
  </si>
  <si>
    <t>Wanderungen
über
Kreisgrenzen
von
Zugezogenen</t>
  </si>
  <si>
    <t>Geburten-
über-
schuss (+) 
oder 
-defizit (-)</t>
  </si>
  <si>
    <t>Natürliche 
Bevölkerungs-
bewegung
aufgrund von
Lebend-
geborenen</t>
  </si>
  <si>
    <r>
      <rPr>
        <sz val="10"/>
        <rFont val="Arial"/>
        <family val="2"/>
      </rPr>
      <t xml:space="preserve">E-Mail: </t>
    </r>
    <r>
      <rPr>
        <sz val="10"/>
        <color rgb="FF0066CC"/>
        <rFont val="Arial"/>
        <family val="2"/>
      </rPr>
      <t>auskunft@statistik.niedersachsen.de</t>
    </r>
  </si>
  <si>
    <t>Seitenende</t>
  </si>
  <si>
    <t>Auskünfte zu dieser Veröffentlichung unter:
Tel.: 0511 9898 - 2134 oder 9898 - 1226</t>
  </si>
  <si>
    <r>
      <rPr>
        <sz val="10"/>
        <rFont val="Arial"/>
        <family val="2"/>
      </rPr>
      <t>E-Mail:</t>
    </r>
    <r>
      <rPr>
        <sz val="10"/>
        <color indexed="12"/>
        <rFont val="Arial"/>
        <family val="2"/>
      </rPr>
      <t xml:space="preserve"> </t>
    </r>
    <r>
      <rPr>
        <sz val="10"/>
        <color rgb="FF0066CC"/>
        <rFont val="Arial"/>
        <family val="2"/>
      </rPr>
      <t>bevoelkerungsbewegung@statistik.niedersachsen.de</t>
    </r>
  </si>
  <si>
    <t>Auskünfte aus allen Bereichen der amtlichen Statistik unter:
Tel.: 0511 9898-1132, -1134
Fax: 0511 9898-991134</t>
  </si>
  <si>
    <r>
      <t>Osnabrück, Stadt</t>
    </r>
    <r>
      <rPr>
        <vertAlign val="superscript"/>
        <sz val="6"/>
        <rFont val="Arial"/>
        <family val="2"/>
      </rPr>
      <t>3)</t>
    </r>
  </si>
  <si>
    <r>
      <t>Langenhagen, Stadt</t>
    </r>
    <r>
      <rPr>
        <vertAlign val="superscript"/>
        <sz val="6"/>
        <rFont val="Arial"/>
        <family val="2"/>
      </rPr>
      <t>3)</t>
    </r>
  </si>
  <si>
    <t>Der dazugehörige Qualitätsbericht steht Ihnen als kostenfreier Download im Publikationsangebot des
Statistischen Bundesamtes unter dem Thema Bevölkerung zur Verfügung:</t>
  </si>
  <si>
    <t>[g] = Zahlenwert unbekannt oder aus Geheimhaltungsgründen nicht veröffentlicht</t>
  </si>
  <si>
    <r>
      <t>Stade</t>
    </r>
    <r>
      <rPr>
        <vertAlign val="superscript"/>
        <sz val="6"/>
        <rFont val="Arial"/>
        <family val="2"/>
      </rPr>
      <t>3)</t>
    </r>
  </si>
  <si>
    <r>
      <t>Uelzen</t>
    </r>
    <r>
      <rPr>
        <vertAlign val="superscript"/>
        <sz val="6"/>
        <rFont val="Arial"/>
        <family val="2"/>
      </rPr>
      <t>3)</t>
    </r>
  </si>
  <si>
    <r>
      <t>Cuxhaven, Stadt</t>
    </r>
    <r>
      <rPr>
        <vertAlign val="superscript"/>
        <sz val="6"/>
        <rFont val="Arial"/>
        <family val="2"/>
      </rPr>
      <t>3)</t>
    </r>
  </si>
  <si>
    <r>
      <t>Celle</t>
    </r>
    <r>
      <rPr>
        <vertAlign val="superscript"/>
        <sz val="6"/>
        <rFont val="Arial"/>
        <family val="2"/>
      </rPr>
      <t>3)</t>
    </r>
  </si>
  <si>
    <r>
      <t>Northeim</t>
    </r>
    <r>
      <rPr>
        <vertAlign val="superscript"/>
        <sz val="6"/>
        <rFont val="Arial"/>
        <family val="2"/>
      </rPr>
      <t>3)</t>
    </r>
  </si>
  <si>
    <r>
      <t>Göttingen</t>
    </r>
    <r>
      <rPr>
        <vertAlign val="superscript"/>
        <sz val="6"/>
        <rFont val="Arial"/>
        <family val="2"/>
      </rPr>
      <t>3)</t>
    </r>
  </si>
  <si>
    <r>
      <t>Osnabrück</t>
    </r>
    <r>
      <rPr>
        <vertAlign val="superscript"/>
        <sz val="6"/>
        <rFont val="Arial"/>
        <family val="2"/>
      </rPr>
      <t>3)</t>
    </r>
  </si>
  <si>
    <r>
      <t>Stade, Hansestadt</t>
    </r>
    <r>
      <rPr>
        <vertAlign val="superscript"/>
        <sz val="6"/>
        <rFont val="Arial"/>
        <family val="2"/>
      </rPr>
      <t>3)</t>
    </r>
  </si>
  <si>
    <r>
      <t>Göttingen, Stadt</t>
    </r>
    <r>
      <rPr>
        <vertAlign val="superscript"/>
        <sz val="6"/>
        <rFont val="Arial"/>
        <family val="2"/>
      </rPr>
      <t>3)</t>
    </r>
  </si>
  <si>
    <t xml:space="preserve">www.statistik.niedersachsen.de &gt; Veröffentlichungen &gt; Statistische Berichte &gt; Bevölkerung 
&gt; Bevölkerungsstand: Einwohnerzahl Niedersachsens </t>
  </si>
  <si>
    <r>
      <t>Schaumburg</t>
    </r>
    <r>
      <rPr>
        <vertAlign val="superscript"/>
        <sz val="6"/>
        <rFont val="Arial"/>
        <family val="2"/>
      </rPr>
      <t>3)</t>
    </r>
  </si>
  <si>
    <r>
      <t>Friesland</t>
    </r>
    <r>
      <rPr>
        <vertAlign val="superscript"/>
        <sz val="6"/>
        <rFont val="Arial"/>
        <family val="2"/>
      </rPr>
      <t>3)</t>
    </r>
  </si>
  <si>
    <r>
      <t>weiblich</t>
    </r>
    <r>
      <rPr>
        <vertAlign val="superscript"/>
        <sz val="6"/>
        <rFont val="Arial"/>
        <family val="2"/>
      </rPr>
      <t>3)</t>
    </r>
  </si>
  <si>
    <t>Schl. Nr. oder Gliede-
rung</t>
  </si>
  <si>
    <r>
      <t>Leer</t>
    </r>
    <r>
      <rPr>
        <vertAlign val="superscript"/>
        <sz val="6"/>
        <rFont val="Arial"/>
        <family val="2"/>
      </rPr>
      <t>3)</t>
    </r>
  </si>
  <si>
    <t>[x] = Nachweis ist nicht sinnvoll, unmöglich oder Fragestellung trifft nicht zu</t>
  </si>
  <si>
    <t>[u] = nicht veröffentlicht, weil nicht ausreichend genau oder nicht repräsentativ</t>
  </si>
  <si>
    <t>() = Aussagewert eingeschränkt, da Zahlenwert statistisch relativ unsicher</t>
  </si>
  <si>
    <t>Verwendete Abkürzungen/weitere Erläuterungen:</t>
  </si>
  <si>
    <t>darunter oder dar. = Mit diesem Wort wird die Ausgliederung einzelner Teilmassen angekündigt</t>
  </si>
  <si>
    <t>www.destatis.de &gt;  Menü &gt; Methoden&gt; Qualität &gt; Qualitätsberichte: Mehr erfahren &gt; Gesellschaft und 
Umwelt &gt; Bevölkerung</t>
  </si>
  <si>
    <r>
      <t>Diepholz</t>
    </r>
    <r>
      <rPr>
        <vertAlign val="superscript"/>
        <sz val="6"/>
        <rFont val="Arial"/>
        <family val="2"/>
      </rPr>
      <t>3)</t>
    </r>
  </si>
  <si>
    <r>
      <t>Holzminden</t>
    </r>
    <r>
      <rPr>
        <vertAlign val="superscript"/>
        <sz val="6"/>
        <rFont val="Arial"/>
        <family val="2"/>
      </rPr>
      <t>3)</t>
    </r>
  </si>
  <si>
    <r>
      <t>Oldenburg</t>
    </r>
    <r>
      <rPr>
        <vertAlign val="superscript"/>
        <sz val="6"/>
        <rFont val="Arial"/>
        <family val="2"/>
      </rPr>
      <t>3)</t>
    </r>
  </si>
  <si>
    <r>
      <t>Garbsen, Stadt</t>
    </r>
    <r>
      <rPr>
        <vertAlign val="superscript"/>
        <sz val="6"/>
        <rFont val="Arial"/>
        <family val="2"/>
      </rPr>
      <t>3)</t>
    </r>
  </si>
  <si>
    <r>
      <t>Hameln, Stadt</t>
    </r>
    <r>
      <rPr>
        <vertAlign val="superscript"/>
        <sz val="6"/>
        <rFont val="Arial"/>
        <family val="2"/>
      </rPr>
      <t>3)</t>
    </r>
  </si>
  <si>
    <r>
      <t>Vechta</t>
    </r>
    <r>
      <rPr>
        <vertAlign val="superscript"/>
        <sz val="6"/>
        <rFont val="Arial"/>
        <family val="2"/>
      </rPr>
      <t>3)</t>
    </r>
  </si>
  <si>
    <t>[n] = nichts vorhanden bzw. genau Null</t>
  </si>
  <si>
    <t>0 = mehr als nichts, aber weniger als die Hälfte der kleinsten dargestellten Einheit</t>
  </si>
  <si>
    <t>davon oder dav. = Mit diesem Wort wird die Aufgliederung einer Gesamtmasse in sämtliche Teilmassen eingeleitet</t>
  </si>
  <si>
    <t>Änderungen bereits bekanntgegebener Zahlen beruhen auf nachträglichen Berichtigungen.</t>
  </si>
  <si>
    <t>Abweichungen in den Summen sind in der Regel auf das Runden der Einzelpositionen zurückzuführen.</t>
  </si>
  <si>
    <t>Soweit nicht anders vermerkt, gelten alle Angaben für das Gebiet des Landes Niedersachsen.</t>
  </si>
  <si>
    <r>
      <t>Wesermarsch</t>
    </r>
    <r>
      <rPr>
        <vertAlign val="superscript"/>
        <sz val="6"/>
        <rFont val="Arial"/>
        <family val="2"/>
      </rPr>
      <t>3)</t>
    </r>
  </si>
  <si>
    <t>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</si>
  <si>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r>
      <t>Hameln-Pyrmont</t>
    </r>
    <r>
      <rPr>
        <vertAlign val="superscript"/>
        <sz val="6"/>
        <rFont val="Arial"/>
        <family val="2"/>
      </rPr>
      <t>3)</t>
    </r>
  </si>
  <si>
    <r>
      <t>Nienburg (Weser)</t>
    </r>
    <r>
      <rPr>
        <vertAlign val="superscript"/>
        <sz val="6"/>
        <rFont val="Arial"/>
        <family val="2"/>
      </rPr>
      <t>3)</t>
    </r>
  </si>
  <si>
    <r>
      <t>Harburg</t>
    </r>
    <r>
      <rPr>
        <vertAlign val="superscript"/>
        <sz val="6"/>
        <rFont val="Arial"/>
        <family val="2"/>
      </rPr>
      <t>3)</t>
    </r>
  </si>
  <si>
    <r>
      <t>Rotenburg (Wümme)</t>
    </r>
    <r>
      <rPr>
        <vertAlign val="superscript"/>
        <sz val="6"/>
        <rFont val="Arial"/>
        <family val="2"/>
      </rPr>
      <t>3)</t>
    </r>
  </si>
  <si>
    <r>
      <t>Wilhelmshaven, Stadt</t>
    </r>
    <r>
      <rPr>
        <vertAlign val="superscript"/>
        <sz val="6"/>
        <rFont val="Arial"/>
        <family val="2"/>
      </rPr>
      <t>3)</t>
    </r>
  </si>
  <si>
    <r>
      <t>Ammerland</t>
    </r>
    <r>
      <rPr>
        <vertAlign val="superscript"/>
        <sz val="6"/>
        <rFont val="Arial"/>
        <family val="2"/>
      </rPr>
      <t>3)</t>
    </r>
  </si>
  <si>
    <t xml:space="preserve">In den nächsten Zeilen befinden sich die Fußzeilen 1 bis 4 </t>
  </si>
  <si>
    <t>Wanderungs-
gewinn (+)
oder 
-verlust (-)</t>
  </si>
  <si>
    <r>
      <t>Salzgitter, Stadt</t>
    </r>
    <r>
      <rPr>
        <vertAlign val="superscript"/>
        <sz val="6"/>
        <rFont val="Arial"/>
        <family val="2"/>
      </rPr>
      <t>3)</t>
    </r>
  </si>
  <si>
    <r>
      <t>Lüneburg</t>
    </r>
    <r>
      <rPr>
        <vertAlign val="superscript"/>
        <sz val="6"/>
        <rFont val="Arial"/>
        <family val="2"/>
      </rPr>
      <t>3)</t>
    </r>
  </si>
  <si>
    <t>03</t>
  </si>
  <si>
    <r>
      <t>Nordhorn, Stadt</t>
    </r>
    <r>
      <rPr>
        <vertAlign val="superscript"/>
        <sz val="6"/>
        <rFont val="Arial"/>
        <family val="2"/>
      </rPr>
      <t>3)</t>
    </r>
  </si>
  <si>
    <t>Wolfsburg, Stadt</t>
  </si>
  <si>
    <r>
      <t>Gifhorn</t>
    </r>
    <r>
      <rPr>
        <vertAlign val="superscript"/>
        <sz val="6"/>
        <rFont val="Arial"/>
        <family val="2"/>
      </rPr>
      <t>3)</t>
    </r>
  </si>
  <si>
    <t>Peine</t>
  </si>
  <si>
    <r>
      <t>Hildesheim</t>
    </r>
    <r>
      <rPr>
        <vertAlign val="superscript"/>
        <sz val="6"/>
        <rFont val="Arial"/>
        <family val="2"/>
      </rPr>
      <t>3)</t>
    </r>
  </si>
  <si>
    <t>noch davon:</t>
  </si>
  <si>
    <t>Peine, Stadt</t>
  </si>
  <si>
    <t>Wolfenbüttel, Stadt</t>
  </si>
  <si>
    <t>A I 1 – m 8 / 2022</t>
  </si>
  <si>
    <r>
      <t>Bevölkerungsveränderungen 
in den kreisfreien Städten und Landkreisen</t>
    </r>
    <r>
      <rPr>
        <b/>
        <sz val="16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im</t>
    </r>
    <r>
      <rPr>
        <b/>
        <sz val="16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August 2022</t>
    </r>
  </si>
  <si>
    <t>Bevölkerungs-
stand am 
01.08.2022</t>
  </si>
  <si>
    <t>Bevölkerungs-
stand am 
31.08.2022</t>
  </si>
  <si>
    <t>Helmstedt</t>
  </si>
  <si>
    <t>Wolfenbüttel</t>
  </si>
  <si>
    <r>
      <t>Cuxhaven</t>
    </r>
    <r>
      <rPr>
        <vertAlign val="superscript"/>
        <sz val="6"/>
        <rFont val="Arial"/>
        <family val="2"/>
      </rPr>
      <t>3)</t>
    </r>
  </si>
  <si>
    <r>
      <t>Lüchow-Dannenberg</t>
    </r>
    <r>
      <rPr>
        <vertAlign val="superscript"/>
        <sz val="6"/>
        <rFont val="Arial"/>
        <family val="2"/>
      </rPr>
      <t>3)</t>
    </r>
  </si>
  <si>
    <t>Delmenhorst, Stadt</t>
  </si>
  <si>
    <t>Emden, Stadt</t>
  </si>
  <si>
    <t>Aurich</t>
  </si>
  <si>
    <t>Wittmund</t>
  </si>
  <si>
    <t>Goslar, Stadt</t>
  </si>
  <si>
    <t>Hildesheim, Stadt</t>
  </si>
  <si>
    <t>Lüneburg, Hansestadt</t>
  </si>
  <si>
    <t>Lingen (Ems), Stadt</t>
  </si>
  <si>
    <r>
      <t>Melle, Stadt</t>
    </r>
    <r>
      <rPr>
        <vertAlign val="superscript"/>
        <sz val="6"/>
        <rFont val="Arial"/>
        <family val="2"/>
      </rPr>
      <t>3)</t>
    </r>
  </si>
  <si>
    <t>Erscheinungsweise: monatlich
Erschienen im Januar 2023</t>
  </si>
  <si>
    <r>
      <rPr>
        <b/>
        <sz val="10"/>
        <color rgb="FF000000"/>
        <rFont val="Arial"/>
        <family val="2"/>
      </rPr>
      <t>© Landesamt für Statistik Niedersachsen, Hannover 2023.</t>
    </r>
    <r>
      <rPr>
        <sz val="10"/>
        <color indexed="8"/>
        <rFont val="Arial"/>
        <family val="2"/>
      </rPr>
      <t xml:space="preserve">
Vervielfältigung und Verbreitung, auch auszugsweise, mit Quellenangabe gestattet.</t>
    </r>
  </si>
  <si>
    <r>
      <t>Bevölkerungsveränderungen in den kreisfreien Städten und Landkreisen im August 2022</t>
    </r>
    <r>
      <rPr>
        <b/>
        <vertAlign val="superscript"/>
        <sz val="9"/>
        <rFont val="Arial"/>
        <family val="2"/>
      </rPr>
      <t>1)2)</t>
    </r>
  </si>
  <si>
    <r>
      <t>dar.: Hannover, Lhst.</t>
    </r>
    <r>
      <rPr>
        <vertAlign val="superscript"/>
        <sz val="6"/>
        <rFont val="Arial"/>
        <family val="2"/>
      </rPr>
      <t>4)</t>
    </r>
  </si>
  <si>
    <t>4) Spalten 7 bis 9: Wanderungen über Stadtgrenzen.</t>
  </si>
  <si>
    <t>2) Die Bevölkerungszahlen auf Grundlage des Zensus 2011 werden mit Zahlen auf Basis des Zensus 2022 ab Mai 2022 revidiert, neu berechnet und ab November 2023 sukzessive bereitgestellt.</t>
  </si>
  <si>
    <r>
      <t xml:space="preserve">                                                                                       Ausgewählte kreisangehörige Städte</t>
    </r>
    <r>
      <rPr>
        <b/>
        <vertAlign val="superscript"/>
        <sz val="6"/>
        <rFont val="Arial"/>
        <family val="2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</si>
</sst>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&quot;+&quot;#0;&quot;-&quot;#0;&quot;-&quot;"/>
    <numFmt numFmtId="166" formatCode="&quot;+&quot;#\ ##0;&quot;-&quot;#\ ##0;&quot;±0&quot;"/>
    <numFmt numFmtId="167" formatCode="#\ ##0"/>
    <numFmt numFmtId="168" formatCode="@*."/>
    <numFmt numFmtId="169" formatCode="&quot;+&quot;#0;&quot;-&quot;#0;&quot;[n]&quot;"/>
  </numFmts>
  <fonts count="3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  <font>
      <vertAlign val="superscript"/>
      <sz val="6"/>
      <name val="Arial"/>
      <family val="2"/>
    </font>
    <font>
      <sz val="6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6"/>
      <color theme="0"/>
      <name val="Arial"/>
      <family val="2"/>
    </font>
    <font>
      <sz val="18"/>
      <color theme="1"/>
      <name val="NDSFrutiger 55 Roman"/>
      <family val="2"/>
    </font>
    <font>
      <sz val="10"/>
      <color theme="1"/>
      <name val="NDSFrutiger 45 Light"/>
      <family val="2"/>
    </font>
    <font>
      <sz val="1"/>
      <color theme="0"/>
      <name val="Arial"/>
      <family val="2"/>
    </font>
    <font>
      <sz val="10"/>
      <name val="NDSFrutiger 45 Light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10"/>
      <color rgb="FF0000FF"/>
      <name val="NDSFrutiger 45 Light"/>
      <family val="2"/>
    </font>
    <font>
      <sz val="10"/>
      <color theme="1"/>
      <name val="NDSFrutiger 55 Roman"/>
      <family val="2"/>
    </font>
    <font>
      <sz val="12"/>
      <color theme="1"/>
      <name val="NDSFrutiger 45 Light"/>
      <family val="2"/>
    </font>
    <font>
      <sz val="10"/>
      <color indexed="12"/>
      <name val="Arial"/>
      <family val="2"/>
    </font>
    <font>
      <sz val="10"/>
      <color rgb="FF0066CC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/>
    <xf numFmtId="0" fontId="8" fillId="0" borderId="0" xfId="20" applyFont="1">
      <alignment/>
      <protection/>
    </xf>
    <xf numFmtId="0" fontId="2" fillId="0" borderId="0" xfId="20">
      <alignment/>
      <protection/>
    </xf>
    <xf numFmtId="0" fontId="9" fillId="0" borderId="0" xfId="20" applyFont="1" applyAlignment="1">
      <alignment vertical="top"/>
      <protection/>
    </xf>
    <xf numFmtId="0" fontId="10" fillId="0" borderId="0" xfId="20" applyNumberFormat="1" applyFont="1" applyAlignment="1">
      <alignment vertical="top"/>
      <protection/>
    </xf>
    <xf numFmtId="0" fontId="2" fillId="0" borderId="0" xfId="20" applyAlignment="1">
      <alignment horizontal="right"/>
      <protection/>
    </xf>
    <xf numFmtId="0" fontId="2" fillId="0" borderId="0" xfId="20" applyAlignment="1">
      <alignment/>
      <protection/>
    </xf>
    <xf numFmtId="0" fontId="10" fillId="0" borderId="0" xfId="20" applyFont="1" applyAlignment="1">
      <alignment vertical="top"/>
      <protection/>
    </xf>
    <xf numFmtId="0" fontId="10" fillId="0" borderId="0" xfId="20" applyFont="1" applyAlignment="1">
      <alignment horizontal="left" vertical="top"/>
      <protection/>
    </xf>
    <xf numFmtId="0" fontId="9" fillId="0" borderId="0" xfId="20" applyFont="1" applyBorder="1" applyAlignment="1">
      <alignment vertical="top" wrapText="1"/>
      <protection/>
    </xf>
    <xf numFmtId="0" fontId="10" fillId="0" borderId="0" xfId="20" applyFont="1" applyBorder="1" applyAlignment="1">
      <alignment horizontal="right" vertical="top"/>
      <protection/>
    </xf>
    <xf numFmtId="168" fontId="10" fillId="0" borderId="0" xfId="20" applyNumberFormat="1" applyFont="1" applyAlignment="1">
      <alignment vertical="top"/>
      <protection/>
    </xf>
    <xf numFmtId="0" fontId="10" fillId="0" borderId="0" xfId="20" applyFont="1" applyAlignment="1">
      <alignment horizontal="right" vertical="top"/>
      <protection/>
    </xf>
    <xf numFmtId="168" fontId="10" fillId="0" borderId="0" xfId="20" applyNumberFormat="1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10" fillId="0" borderId="0" xfId="20" applyFont="1" applyAlignment="1">
      <alignment vertical="center"/>
      <protection/>
    </xf>
    <xf numFmtId="168" fontId="10" fillId="0" borderId="0" xfId="20" applyNumberFormat="1" applyFont="1" applyAlignment="1">
      <alignment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Border="1" applyAlignment="1">
      <alignment/>
      <protection/>
    </xf>
    <xf numFmtId="0" fontId="12" fillId="0" borderId="0" xfId="20" applyFont="1" applyAlignment="1">
      <alignment/>
      <protection/>
    </xf>
    <xf numFmtId="0" fontId="0" fillId="0" borderId="0" xfId="21">
      <alignment/>
      <protection/>
    </xf>
    <xf numFmtId="0" fontId="0" fillId="0" borderId="0" xfId="22" applyAlignment="1">
      <alignment horizontal="right"/>
      <protection/>
    </xf>
    <xf numFmtId="0" fontId="0" fillId="0" borderId="0" xfId="22">
      <alignment/>
      <protection/>
    </xf>
    <xf numFmtId="0" fontId="0" fillId="0" borderId="0" xfId="22" applyAlignment="1">
      <alignment/>
      <protection/>
    </xf>
    <xf numFmtId="0" fontId="10" fillId="0" borderId="0" xfId="22" applyFont="1" applyAlignment="1">
      <alignment horizontal="right"/>
      <protection/>
    </xf>
    <xf numFmtId="168" fontId="10" fillId="0" borderId="0" xfId="22" applyNumberFormat="1" applyFont="1" applyAlignment="1">
      <alignment/>
      <protection/>
    </xf>
    <xf numFmtId="0" fontId="0" fillId="0" borderId="0" xfId="22" applyAlignment="1">
      <alignment horizontal="left"/>
      <protection/>
    </xf>
    <xf numFmtId="0" fontId="10" fillId="0" borderId="0" xfId="22" applyFont="1" applyAlignment="1">
      <alignment/>
      <protection/>
    </xf>
    <xf numFmtId="0" fontId="10" fillId="0" borderId="0" xfId="22" applyFont="1" applyAlignment="1">
      <alignment horizontal="left"/>
      <protection/>
    </xf>
    <xf numFmtId="0" fontId="10" fillId="0" borderId="0" xfId="22" applyFont="1" applyAlignment="1">
      <alignment horizontal="right" vertical="center"/>
      <protection/>
    </xf>
    <xf numFmtId="168" fontId="10" fillId="0" borderId="0" xfId="22" applyNumberFormat="1" applyFont="1" applyAlignment="1">
      <alignment vertical="center"/>
      <protection/>
    </xf>
    <xf numFmtId="0" fontId="10" fillId="0" borderId="0" xfId="22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right" vertical="top"/>
      <protection/>
    </xf>
    <xf numFmtId="168" fontId="10" fillId="0" borderId="0" xfId="22" applyNumberFormat="1" applyFont="1" applyAlignment="1">
      <alignment vertical="top"/>
      <protection/>
    </xf>
    <xf numFmtId="0" fontId="10" fillId="0" borderId="0" xfId="22" applyFont="1" applyAlignment="1">
      <alignment horizontal="left" vertical="top"/>
      <protection/>
    </xf>
    <xf numFmtId="0" fontId="0" fillId="0" borderId="0" xfId="22" applyAlignment="1">
      <alignment horizontal="left" vertical="top"/>
      <protection/>
    </xf>
    <xf numFmtId="168" fontId="10" fillId="0" borderId="0" xfId="22" applyNumberFormat="1" applyFont="1" applyAlignment="1">
      <alignment horizontal="left" vertical="top"/>
      <protection/>
    </xf>
    <xf numFmtId="0" fontId="15" fillId="0" borderId="0" xfId="24" applyFont="1" applyAlignment="1" applyProtection="1">
      <alignment vertical="top" wrapText="1"/>
      <protection/>
    </xf>
    <xf numFmtId="0" fontId="10" fillId="0" borderId="0" xfId="22" applyFont="1" applyAlignment="1">
      <alignment vertical="top"/>
      <protection/>
    </xf>
    <xf numFmtId="0" fontId="12" fillId="0" borderId="0" xfId="22" applyFont="1">
      <alignment/>
      <protection/>
    </xf>
    <xf numFmtId="0" fontId="12" fillId="0" borderId="0" xfId="22" applyFont="1" applyAlignment="1">
      <alignment/>
      <protection/>
    </xf>
    <xf numFmtId="168" fontId="12" fillId="0" borderId="0" xfId="22" applyNumberFormat="1" applyFont="1" applyAlignment="1">
      <alignment vertical="top"/>
      <protection/>
    </xf>
    <xf numFmtId="0" fontId="0" fillId="0" borderId="0" xfId="22" applyAlignment="1">
      <alignment vertical="top"/>
      <protection/>
    </xf>
    <xf numFmtId="0" fontId="17" fillId="0" borderId="0" xfId="22" applyFont="1" applyAlignment="1">
      <alignment vertical="top"/>
      <protection/>
    </xf>
    <xf numFmtId="0" fontId="0" fillId="0" borderId="0" xfId="21" applyAlignment="1">
      <alignment/>
      <protection/>
    </xf>
    <xf numFmtId="0" fontId="10" fillId="0" borderId="0" xfId="22" applyNumberFormat="1" applyFont="1" applyAlignment="1">
      <alignment vertical="top"/>
      <protection/>
    </xf>
    <xf numFmtId="0" fontId="9" fillId="0" borderId="0" xfId="22" applyFont="1" applyAlignment="1">
      <alignment horizontal="right" vertical="top"/>
      <protection/>
    </xf>
    <xf numFmtId="0" fontId="9" fillId="0" borderId="0" xfId="22" applyFont="1" applyAlignment="1">
      <alignment horizontal="left" vertical="top"/>
      <protection/>
    </xf>
    <xf numFmtId="0" fontId="9" fillId="0" borderId="0" xfId="22" applyFont="1" applyAlignment="1">
      <alignment vertical="top"/>
      <protection/>
    </xf>
    <xf numFmtId="0" fontId="25" fillId="0" borderId="0" xfId="22" applyFont="1">
      <alignment/>
      <protection/>
    </xf>
    <xf numFmtId="49" fontId="10" fillId="0" borderId="0" xfId="26" applyNumberFormat="1" applyFont="1" applyBorder="1" applyAlignment="1">
      <alignment vertical="center"/>
      <protection/>
    </xf>
    <xf numFmtId="168" fontId="10" fillId="0" borderId="0" xfId="26" applyNumberFormat="1" applyFont="1" applyBorder="1" applyAlignment="1">
      <alignment vertical="top"/>
      <protection/>
    </xf>
    <xf numFmtId="0" fontId="10" fillId="0" borderId="0" xfId="26" applyFont="1" applyBorder="1" applyAlignment="1">
      <alignment horizontal="right" vertical="center"/>
      <protection/>
    </xf>
    <xf numFmtId="0" fontId="10" fillId="0" borderId="0" xfId="26" applyFont="1" applyBorder="1" applyAlignment="1">
      <alignment vertical="top" wrapText="1"/>
      <protection/>
    </xf>
    <xf numFmtId="0" fontId="10" fillId="0" borderId="0" xfId="26" applyFont="1" applyBorder="1" applyAlignment="1">
      <alignment horizontal="right"/>
      <protection/>
    </xf>
    <xf numFmtId="0" fontId="10" fillId="0" borderId="0" xfId="26" applyFont="1" applyBorder="1" applyAlignment="1">
      <alignment horizontal="right" wrapText="1"/>
      <protection/>
    </xf>
    <xf numFmtId="0" fontId="10" fillId="0" borderId="0" xfId="26" applyFont="1" applyBorder="1" applyAlignment="1">
      <alignment horizontal="right" vertical="top" wrapText="1"/>
      <protection/>
    </xf>
    <xf numFmtId="49" fontId="10" fillId="0" borderId="0" xfId="26" applyNumberFormat="1" applyFont="1" applyBorder="1" applyAlignment="1">
      <alignment vertical="top" wrapText="1"/>
      <protection/>
    </xf>
    <xf numFmtId="168" fontId="10" fillId="0" borderId="0" xfId="26" applyNumberFormat="1" applyFont="1" applyBorder="1" applyAlignment="1">
      <alignment vertical="top" wrapText="1"/>
      <protection/>
    </xf>
    <xf numFmtId="0" fontId="10" fillId="0" borderId="0" xfId="26" applyFont="1" applyBorder="1" applyAlignment="1">
      <alignment horizontal="right" vertical="top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26" applyFont="1" applyBorder="1" applyAlignment="1">
      <alignment/>
      <protection/>
    </xf>
    <xf numFmtId="0" fontId="10" fillId="0" borderId="0" xfId="26" applyFont="1" applyBorder="1" applyAlignment="1">
      <alignment vertical="top"/>
      <protection/>
    </xf>
    <xf numFmtId="49" fontId="10" fillId="0" borderId="0" xfId="26" applyNumberFormat="1" applyFont="1" applyBorder="1" applyAlignment="1">
      <alignment/>
      <protection/>
    </xf>
    <xf numFmtId="0" fontId="16" fillId="0" borderId="0" xfId="26" applyFont="1" applyBorder="1" applyAlignment="1">
      <alignment vertical="center"/>
      <protection/>
    </xf>
    <xf numFmtId="0" fontId="9" fillId="0" borderId="0" xfId="26" applyFont="1" applyBorder="1" applyAlignment="1">
      <alignment vertical="top" wrapText="1"/>
      <protection/>
    </xf>
    <xf numFmtId="0" fontId="25" fillId="0" borderId="0" xfId="22" applyFont="1" applyAlignment="1">
      <alignment horizontal="center"/>
      <protection/>
    </xf>
    <xf numFmtId="0" fontId="18" fillId="0" borderId="0" xfId="24" applyAlignment="1" applyProtection="1">
      <alignment horizontal="left" wrapText="1"/>
      <protection/>
    </xf>
    <xf numFmtId="0" fontId="18" fillId="0" borderId="0" xfId="24" applyFont="1" applyAlignment="1" applyProtection="1">
      <alignment horizontal="left" wrapText="1"/>
      <protection/>
    </xf>
    <xf numFmtId="0" fontId="20" fillId="0" borderId="0" xfId="21" applyFont="1" applyAlignment="1">
      <alignment horizontal="left"/>
      <protection/>
    </xf>
    <xf numFmtId="0" fontId="1" fillId="0" borderId="0" xfId="21" applyFont="1" applyAlignment="1">
      <alignment horizontal="left" wrapText="1"/>
      <protection/>
    </xf>
    <xf numFmtId="0" fontId="21" fillId="0" borderId="0" xfId="21" applyFont="1" applyAlignment="1">
      <alignment horizontal="left" wrapText="1"/>
      <protection/>
    </xf>
    <xf numFmtId="0" fontId="20" fillId="0" borderId="0" xfId="21" applyFont="1" applyAlignment="1">
      <alignment horizontal="left" vertical="top"/>
      <protection/>
    </xf>
    <xf numFmtId="0" fontId="20" fillId="0" borderId="0" xfId="26" applyFont="1" applyAlignment="1">
      <alignment horizontal="left"/>
      <protection/>
    </xf>
    <xf numFmtId="0" fontId="0" fillId="0" borderId="0" xfId="21" applyAlignment="1">
      <alignment wrapText="1"/>
      <protection/>
    </xf>
    <xf numFmtId="0" fontId="19" fillId="0" borderId="0" xfId="24" applyFont="1" applyAlignment="1" applyProtection="1">
      <alignment horizontal="left" wrapText="1"/>
      <protection/>
    </xf>
    <xf numFmtId="0" fontId="0" fillId="0" borderId="0" xfId="21" applyAlignment="1">
      <alignment horizontal="left" wrapText="1"/>
      <protection/>
    </xf>
    <xf numFmtId="0" fontId="0" fillId="0" borderId="0" xfId="21" applyFill="1" applyAlignment="1">
      <alignment wrapText="1"/>
      <protection/>
    </xf>
    <xf numFmtId="0" fontId="19" fillId="0" borderId="0" xfId="24" applyFont="1" applyAlignment="1" applyProtection="1">
      <alignment wrapText="1"/>
      <protection/>
    </xf>
    <xf numFmtId="0" fontId="28" fillId="0" borderId="0" xfId="20" applyFont="1" applyFill="1" applyBorder="1" applyAlignment="1">
      <alignment/>
      <protection/>
    </xf>
    <xf numFmtId="0" fontId="0" fillId="0" borderId="0" xfId="27" applyFont="1" applyFill="1" applyBorder="1" applyAlignment="1">
      <alignment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1" fillId="0" borderId="0" xfId="21" applyFont="1" applyFill="1" applyAlignment="1">
      <alignment/>
      <protection/>
    </xf>
    <xf numFmtId="0" fontId="1" fillId="0" borderId="0" xfId="20" applyFont="1" applyFill="1" applyBorder="1" applyAlignment="1">
      <alignment wrapText="1"/>
      <protection/>
    </xf>
    <xf numFmtId="0" fontId="0" fillId="0" borderId="0" xfId="24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0" fontId="18" fillId="0" borderId="0" xfId="24" applyAlignment="1" applyProtection="1">
      <alignment horizontal="left" vertical="top"/>
      <protection/>
    </xf>
    <xf numFmtId="0" fontId="12" fillId="0" borderId="0" xfId="22" applyFont="1" applyAlignment="1">
      <alignment vertical="top"/>
      <protection/>
    </xf>
    <xf numFmtId="0" fontId="0" fillId="0" borderId="0" xfId="21" applyAlignment="1">
      <alignment vertical="top"/>
      <protection/>
    </xf>
    <xf numFmtId="0" fontId="1" fillId="0" borderId="0" xfId="21" applyFont="1" applyAlignment="1">
      <alignment horizontal="left" vertical="top" wrapText="1"/>
      <protection/>
    </xf>
    <xf numFmtId="0" fontId="25" fillId="0" borderId="0" xfId="22" applyFont="1" applyFill="1" applyAlignment="1">
      <alignment/>
      <protection/>
    </xf>
    <xf numFmtId="0" fontId="25" fillId="0" borderId="0" xfId="22" applyFont="1" applyFill="1" applyAlignment="1">
      <alignment vertical="top"/>
      <protection/>
    </xf>
    <xf numFmtId="0" fontId="25" fillId="0" borderId="0" xfId="22" applyFont="1" applyFill="1">
      <alignment/>
      <protection/>
    </xf>
    <xf numFmtId="0" fontId="11" fillId="0" borderId="0" xfId="20" applyFont="1" applyAlignment="1">
      <alignment vertical="top" textRotation="90" wrapText="1"/>
      <protection/>
    </xf>
    <xf numFmtId="0" fontId="11" fillId="0" borderId="0" xfId="20" applyFont="1" applyAlignment="1">
      <alignment textRotation="90" wrapText="1"/>
      <protection/>
    </xf>
    <xf numFmtId="0" fontId="11" fillId="0" borderId="0" xfId="21" applyFont="1" applyFill="1">
      <alignment/>
      <protection/>
    </xf>
    <xf numFmtId="0" fontId="3" fillId="0" borderId="0" xfId="21" applyFont="1" applyFill="1" applyAlignment="1">
      <alignment vertical="center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left"/>
      <protection/>
    </xf>
    <xf numFmtId="0" fontId="3" fillId="0" borderId="0" xfId="21" applyFont="1" applyFill="1">
      <alignment/>
      <protection/>
    </xf>
    <xf numFmtId="164" fontId="3" fillId="0" borderId="0" xfId="21" applyNumberFormat="1" applyFont="1" applyFill="1" applyAlignment="1">
      <alignment horizontal="right"/>
      <protection/>
    </xf>
    <xf numFmtId="165" fontId="3" fillId="0" borderId="0" xfId="21" applyNumberFormat="1" applyFont="1" applyFill="1" applyBorder="1" applyAlignment="1">
      <alignment horizontal="right"/>
      <protection/>
    </xf>
    <xf numFmtId="164" fontId="3" fillId="0" borderId="0" xfId="21" applyNumberFormat="1" applyFont="1" applyFill="1">
      <alignment/>
      <protection/>
    </xf>
    <xf numFmtId="165" fontId="3" fillId="0" borderId="0" xfId="21" applyNumberFormat="1" applyFont="1" applyFill="1">
      <alignment/>
      <protection/>
    </xf>
    <xf numFmtId="0" fontId="13" fillId="0" borderId="0" xfId="21" applyFont="1" applyFill="1" applyAlignment="1">
      <alignment horizontal="left" vertical="center"/>
      <protection/>
    </xf>
    <xf numFmtId="0" fontId="13" fillId="0" borderId="0" xfId="21" applyFont="1" applyFill="1" applyAlignment="1">
      <alignment vertical="center"/>
      <protection/>
    </xf>
    <xf numFmtId="164" fontId="13" fillId="0" borderId="0" xfId="21" applyNumberFormat="1" applyFont="1" applyFill="1" applyAlignment="1">
      <alignment horizontal="right"/>
      <protection/>
    </xf>
    <xf numFmtId="165" fontId="13" fillId="0" borderId="0" xfId="21" applyNumberFormat="1" applyFont="1" applyFill="1" applyBorder="1" applyAlignment="1">
      <alignment horizontal="right"/>
      <protection/>
    </xf>
    <xf numFmtId="166" fontId="13" fillId="0" borderId="0" xfId="21" applyNumberFormat="1" applyFont="1" applyFill="1" applyAlignment="1">
      <alignment horizontal="right"/>
      <protection/>
    </xf>
    <xf numFmtId="0" fontId="3" fillId="0" borderId="0" xfId="21" applyFont="1" applyFill="1" applyAlignment="1">
      <alignment horizontal="left" vertical="center"/>
      <protection/>
    </xf>
    <xf numFmtId="49" fontId="3" fillId="0" borderId="0" xfId="21" applyNumberFormat="1" applyFont="1" applyFill="1" applyAlignment="1">
      <alignment horizontal="left" vertical="center"/>
      <protection/>
    </xf>
    <xf numFmtId="164" fontId="13" fillId="0" borderId="0" xfId="21" applyNumberFormat="1" applyFont="1" applyFill="1" applyAlignment="1">
      <alignment horizontal="right" vertical="center"/>
      <protection/>
    </xf>
    <xf numFmtId="164" fontId="3" fillId="0" borderId="0" xfId="21" applyNumberFormat="1" applyFont="1" applyFill="1" applyAlignment="1">
      <alignment vertical="center"/>
      <protection/>
    </xf>
    <xf numFmtId="165" fontId="13" fillId="0" borderId="0" xfId="21" applyNumberFormat="1" applyFont="1" applyFill="1" applyBorder="1" applyAlignment="1">
      <alignment horizontal="right" vertical="center"/>
      <protection/>
    </xf>
    <xf numFmtId="166" fontId="13" fillId="0" borderId="0" xfId="21" applyNumberFormat="1" applyFont="1" applyFill="1" applyAlignment="1">
      <alignment horizontal="right" vertical="center"/>
      <protection/>
    </xf>
    <xf numFmtId="49" fontId="8" fillId="0" borderId="0" xfId="21" applyNumberFormat="1" applyFont="1" applyFill="1" applyAlignment="1">
      <alignment horizontal="left" vertical="center"/>
      <protection/>
    </xf>
    <xf numFmtId="0" fontId="3" fillId="0" borderId="0" xfId="21" applyFont="1" applyFill="1" applyAlignment="1">
      <alignment horizontal="right"/>
      <protection/>
    </xf>
    <xf numFmtId="164" fontId="3" fillId="0" borderId="0" xfId="21" applyNumberFormat="1" applyFont="1" applyFill="1" applyAlignment="1">
      <alignment horizontal="right" vertical="center"/>
      <protection/>
    </xf>
    <xf numFmtId="166" fontId="3" fillId="0" borderId="0" xfId="21" applyNumberFormat="1" applyFont="1" applyFill="1" applyAlignment="1">
      <alignment horizontal="right"/>
      <protection/>
    </xf>
    <xf numFmtId="164" fontId="29" fillId="0" borderId="0" xfId="21" applyNumberFormat="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166" fontId="3" fillId="0" borderId="0" xfId="21" applyNumberFormat="1" applyFont="1" applyFill="1" applyAlignment="1">
      <alignment horizontal="right" vertical="center"/>
      <protection/>
    </xf>
    <xf numFmtId="167" fontId="3" fillId="0" borderId="0" xfId="21" applyNumberFormat="1" applyFont="1" applyFill="1" applyAlignment="1">
      <alignment horizontal="left"/>
      <protection/>
    </xf>
    <xf numFmtId="169" fontId="3" fillId="0" borderId="0" xfId="21" applyNumberFormat="1" applyFont="1" applyFill="1" applyBorder="1" applyAlignment="1">
      <alignment horizontal="right"/>
      <protection/>
    </xf>
    <xf numFmtId="0" fontId="8" fillId="0" borderId="0" xfId="21" applyFont="1" applyFill="1">
      <alignment/>
      <protection/>
    </xf>
    <xf numFmtId="0" fontId="5" fillId="0" borderId="0" xfId="21" applyFont="1" applyFill="1">
      <alignment/>
      <protection/>
    </xf>
    <xf numFmtId="164" fontId="5" fillId="0" borderId="0" xfId="21" applyNumberFormat="1" applyFont="1" applyFill="1">
      <alignment/>
      <protection/>
    </xf>
    <xf numFmtId="0" fontId="1" fillId="0" borderId="0" xfId="2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8" fillId="0" borderId="0" xfId="20" applyFont="1" applyAlignment="1">
      <alignment horizontal="left" indent="24"/>
      <protection/>
    </xf>
    <xf numFmtId="0" fontId="23" fillId="0" borderId="0" xfId="20" applyFont="1" applyAlignment="1">
      <alignment horizontal="left" vertical="top" wrapText="1" indent="11"/>
      <protection/>
    </xf>
    <xf numFmtId="0" fontId="24" fillId="0" borderId="0" xfId="20" applyFont="1" applyAlignment="1">
      <alignment horizontal="left" vertical="top" wrapText="1" indent="23"/>
      <protection/>
    </xf>
    <xf numFmtId="0" fontId="24" fillId="0" borderId="0" xfId="20" applyFont="1" applyAlignment="1">
      <alignment horizontal="left" vertical="top" indent="23"/>
      <protection/>
    </xf>
    <xf numFmtId="0" fontId="20" fillId="0" borderId="0" xfId="20" applyFont="1" applyBorder="1" applyAlignment="1">
      <alignment horizontal="left" indent="23"/>
      <protection/>
    </xf>
    <xf numFmtId="0" fontId="26" fillId="0" borderId="0" xfId="20" applyFont="1" applyAlignment="1">
      <alignment horizontal="left" vertical="top" wrapText="1" indent="23"/>
      <protection/>
    </xf>
    <xf numFmtId="0" fontId="3" fillId="0" borderId="0" xfId="21" applyFont="1" applyFill="1" applyAlignment="1">
      <alignment horizontal="left" wrapText="1"/>
      <protection/>
    </xf>
    <xf numFmtId="0" fontId="6" fillId="0" borderId="0" xfId="21" applyFont="1" applyFill="1" applyAlignment="1">
      <alignment horizontal="left"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left"/>
      <protection/>
    </xf>
    <xf numFmtId="0" fontId="3" fillId="0" borderId="0" xfId="21" applyFont="1" applyFill="1" applyAlignment="1">
      <alignment horizontal="left"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6" xfId="22"/>
    <cellStyle name="Standard 4" xfId="23"/>
    <cellStyle name="Link" xfId="24"/>
    <cellStyle name="Standard 4 2" xfId="25"/>
    <cellStyle name="Standard 4 3" xfId="26"/>
    <cellStyle name="Standard 6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1352550</xdr:colOff>
      <xdr:row>0</xdr:row>
      <xdr:rowOff>695325</xdr:rowOff>
    </xdr:to>
    <xdr:pic>
      <xdr:nvPicPr>
        <xdr:cNvPr id="2" name="Grafik 1" descr="Die Versalien L, S und N in den Farben schwarz, blau und schwarz, hinterlegt mit einem abstrahierten hellblauen Tortendiagramm." title="Logo: Landesamt für Statistik Niedersachs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5255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0</xdr:rowOff>
    </xdr:from>
    <xdr:to>
      <xdr:col>2</xdr:col>
      <xdr:colOff>2419350</xdr:colOff>
      <xdr:row>5</xdr:row>
      <xdr:rowOff>9525</xdr:rowOff>
    </xdr:to>
    <xdr:pic>
      <xdr:nvPicPr>
        <xdr:cNvPr id="3" name="Grafik 2" descr="Rot gefülltes Wappen, davor ein weißes, sich nach links aufbäumendes Ross. Rechts daneben der schwarze Schriftzug &quot;Niedersachsen&quot;." title="Wappen und Schriftzug Niedersachs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801100"/>
          <a:ext cx="2390775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47625</xdr:rowOff>
    </xdr:from>
    <xdr:to>
      <xdr:col>1</xdr:col>
      <xdr:colOff>38100</xdr:colOff>
      <xdr:row>71</xdr:row>
      <xdr:rowOff>47625</xdr:rowOff>
    </xdr:to>
    <xdr:cxnSp macro="">
      <xdr:nvCxnSpPr>
        <xdr:cNvPr id="2" name="Gerader Verbinder 1"/>
        <xdr:cNvCxnSpPr/>
      </xdr:nvCxnSpPr>
      <xdr:spPr>
        <a:xfrm>
          <a:off x="0" y="8496300"/>
          <a:ext cx="3810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  <sheetName val="An- und Abmeldungen Jan-Juli 21"/>
      <sheetName val="Salden+Quotienten Jan-Juli 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" TargetMode="External" /><Relationship Id="rId2" Type="http://schemas.openxmlformats.org/officeDocument/2006/relationships/hyperlink" Target="mailto:auskunft@statistik.niedersachsen.de" TargetMode="External" /><Relationship Id="rId3" Type="http://schemas.openxmlformats.org/officeDocument/2006/relationships/hyperlink" Target="mailto:bevoelkerungsbewegung@statistik.niedersachsen.de" TargetMode="External" /><Relationship Id="rId4" Type="http://schemas.openxmlformats.org/officeDocument/2006/relationships/hyperlink" Target="https://www.statistik.niedersachsen.de/startseite/themen/bevoelkerung/bevolkerungsstand_einwohnerzahl_niedersachsens/bevolkerungsstand-einwohnerzahl-niedersachsens-statistische-berichte-201961.html" TargetMode="External" /><Relationship Id="rId5" Type="http://schemas.openxmlformats.org/officeDocument/2006/relationships/hyperlink" Target="https://www.destatis.de/DE/Methoden/Qualitaet/Qualitaetsberichte/Bevoelkerung/einfuehrung.html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98A7-AA58-4073-BF96-226ACFACB8B2}">
  <sheetPr>
    <tabColor indexed="9"/>
  </sheetPr>
  <dimension ref="A1:O38"/>
  <sheetViews>
    <sheetView tabSelected="1" view="pageLayout" workbookViewId="0" topLeftCell="A1"/>
  </sheetViews>
  <sheetFormatPr defaultColWidth="11.28125" defaultRowHeight="15" customHeight="1"/>
  <cols>
    <col min="1" max="1" width="20.57421875" style="2" customWidth="1"/>
    <col min="2" max="2" width="18.421875" style="2" customWidth="1"/>
    <col min="3" max="3" width="52.140625" style="2" customWidth="1"/>
    <col min="4" max="4" width="2.00390625" style="2" customWidth="1"/>
    <col min="5" max="5" width="4.7109375" style="2" customWidth="1"/>
    <col min="6" max="6" width="3.00390625" style="2" customWidth="1"/>
    <col min="7" max="7" width="4.7109375" style="2" customWidth="1"/>
    <col min="8" max="8" width="3.00390625" style="2" customWidth="1"/>
    <col min="9" max="9" width="4.7109375" style="2" customWidth="1"/>
    <col min="10" max="10" width="3.00390625" style="2" customWidth="1"/>
    <col min="11" max="11" width="4.7109375" style="2" customWidth="1"/>
    <col min="12" max="12" width="3.00390625" style="2" customWidth="1"/>
    <col min="13" max="13" width="4.7109375" style="2" customWidth="1"/>
    <col min="14" max="14" width="2.8515625" style="2" customWidth="1"/>
    <col min="15" max="15" width="4.7109375" style="5" customWidth="1"/>
    <col min="16" max="16384" width="11.28125" style="2" customWidth="1"/>
  </cols>
  <sheetData>
    <row r="1" spans="1:15" ht="60" customHeight="1">
      <c r="A1" s="1" t="s">
        <v>18</v>
      </c>
      <c r="B1" s="136" t="s">
        <v>19</v>
      </c>
      <c r="C1" s="136"/>
      <c r="D1" s="96" t="s">
        <v>13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ht="66.6" customHeight="1">
      <c r="A2" s="137" t="s">
        <v>20</v>
      </c>
      <c r="B2" s="138"/>
      <c r="C2" s="138"/>
      <c r="D2" s="96" t="s">
        <v>13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6" customFormat="1" ht="329.85" customHeight="1">
      <c r="A3" s="139" t="s">
        <v>109</v>
      </c>
      <c r="B3" s="139"/>
      <c r="C3" s="139"/>
      <c r="D3" s="97" t="s">
        <v>13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237.95" customHeight="1">
      <c r="A4" s="140" t="s">
        <v>110</v>
      </c>
      <c r="B4" s="140"/>
      <c r="C4" s="140"/>
      <c r="D4" s="96" t="s">
        <v>13</v>
      </c>
      <c r="E4" s="7"/>
      <c r="F4" s="7"/>
      <c r="G4" s="7"/>
      <c r="H4" s="7"/>
      <c r="I4" s="7"/>
      <c r="J4" s="7"/>
      <c r="K4" s="7"/>
      <c r="L4" s="7"/>
      <c r="M4" s="7"/>
      <c r="N4" s="7"/>
      <c r="O4" s="2"/>
    </row>
    <row r="5" spans="1:15" ht="45" customHeight="1">
      <c r="A5" s="135" t="s">
        <v>21</v>
      </c>
      <c r="B5" s="135"/>
      <c r="C5" s="135"/>
      <c r="D5" s="96" t="s">
        <v>13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customHeight="1">
      <c r="A6" s="134" t="s">
        <v>14</v>
      </c>
      <c r="B6" s="134"/>
      <c r="C6" s="134"/>
      <c r="D6" s="96" t="s">
        <v>47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5:15" ht="15" customHeight="1"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5:15" ht="15" customHeight="1"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10" spans="5:15" ht="15" customHeight="1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5:14" ht="15" customHeight="1"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5:15" ht="15" customHeight="1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5:14" ht="15" customHeight="1"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5:15" ht="15" customHeight="1"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5:14" ht="15" customHeight="1"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5:15" ht="15" customHeigh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5:14" ht="15" customHeight="1"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5:15" ht="15" customHeight="1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5:14" ht="15" customHeight="1"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5:15" ht="15" customHeight="1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5:14" ht="15" customHeight="1"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5:15" ht="15" customHeight="1"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</row>
    <row r="23" spans="5:15" ht="15" customHeight="1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5:14" ht="15" customHeight="1">
      <c r="E24" s="6"/>
      <c r="F24" s="6"/>
      <c r="G24" s="6"/>
      <c r="H24" s="6"/>
      <c r="I24" s="6"/>
      <c r="J24" s="6"/>
      <c r="K24" s="6"/>
      <c r="L24" s="6"/>
      <c r="M24" s="6"/>
      <c r="N24" s="6"/>
    </row>
    <row r="26" spans="5:15" ht="15" customHeight="1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5:14" ht="15" customHeight="1"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5:14" ht="15" customHeight="1"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5:15" ht="15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5:14" ht="15" customHeight="1"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5:15" ht="15" customHeight="1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5:14" ht="15" customHeight="1"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5:15" ht="15" customHeight="1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5:14" ht="15" customHeight="1"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5:15" ht="15" customHeight="1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5:14" ht="15" customHeight="1"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5:15" ht="15" customHeight="1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5:14" ht="15" customHeight="1">
      <c r="E38" s="6"/>
      <c r="F38" s="6"/>
      <c r="G38" s="6"/>
      <c r="H38" s="6"/>
      <c r="I38" s="6"/>
      <c r="J38" s="6"/>
      <c r="K38" s="6"/>
      <c r="L38" s="6"/>
      <c r="M38" s="6"/>
      <c r="N38" s="6"/>
    </row>
  </sheetData>
  <mergeCells count="6">
    <mergeCell ref="A6:C6"/>
    <mergeCell ref="A5:C5"/>
    <mergeCell ref="B1:C1"/>
    <mergeCell ref="A2:C2"/>
    <mergeCell ref="A3:C3"/>
    <mergeCell ref="A4:C4"/>
  </mergeCell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636D-8F0F-4E18-BF3C-1969E98A135A}">
  <sheetPr>
    <tabColor indexed="9"/>
  </sheetPr>
  <dimension ref="A1:AS89"/>
  <sheetViews>
    <sheetView view="pageLayout" workbookViewId="0" topLeftCell="A1"/>
  </sheetViews>
  <sheetFormatPr defaultColWidth="11.28125" defaultRowHeight="13.5" customHeight="1"/>
  <cols>
    <col min="1" max="1" width="91.140625" style="22" customWidth="1"/>
    <col min="2" max="2" width="4.7109375" style="22" customWidth="1"/>
    <col min="3" max="3" width="3.00390625" style="22" customWidth="1"/>
    <col min="4" max="4" width="4.7109375" style="22" customWidth="1"/>
    <col min="5" max="5" width="3.00390625" style="22" customWidth="1"/>
    <col min="6" max="6" width="4.7109375" style="22" customWidth="1"/>
    <col min="7" max="7" width="3.00390625" style="22" customWidth="1"/>
    <col min="8" max="8" width="4.7109375" style="22" customWidth="1"/>
    <col min="9" max="9" width="3.00390625" style="22" customWidth="1"/>
    <col min="10" max="10" width="4.7109375" style="22" customWidth="1"/>
    <col min="11" max="11" width="3.00390625" style="22" customWidth="1"/>
    <col min="12" max="12" width="4.7109375" style="22" customWidth="1"/>
    <col min="13" max="13" width="3.00390625" style="22" customWidth="1"/>
    <col min="14" max="14" width="4.7109375" style="22" customWidth="1"/>
    <col min="15" max="15" width="3.00390625" style="22" customWidth="1"/>
    <col min="16" max="16" width="4.7109375" style="22" customWidth="1"/>
    <col min="17" max="17" width="3.00390625" style="22" customWidth="1"/>
    <col min="18" max="18" width="4.7109375" style="22" customWidth="1"/>
    <col min="19" max="19" width="3.00390625" style="22" customWidth="1"/>
    <col min="20" max="20" width="4.7109375" style="22" customWidth="1"/>
    <col min="21" max="21" width="2.8515625" style="22" customWidth="1"/>
    <col min="22" max="22" width="4.7109375" style="21" customWidth="1"/>
    <col min="23" max="23" width="4.7109375" style="22" customWidth="1"/>
    <col min="24" max="24" width="3.00390625" style="22" customWidth="1"/>
    <col min="25" max="25" width="4.7109375" style="22" customWidth="1"/>
    <col min="26" max="26" width="3.00390625" style="22" customWidth="1"/>
    <col min="27" max="27" width="4.7109375" style="22" customWidth="1"/>
    <col min="28" max="28" width="3.00390625" style="22" customWidth="1"/>
    <col min="29" max="29" width="4.7109375" style="22" customWidth="1"/>
    <col min="30" max="30" width="3.00390625" style="22" customWidth="1"/>
    <col min="31" max="31" width="4.7109375" style="22" customWidth="1"/>
    <col min="32" max="32" width="3.00390625" style="22" customWidth="1"/>
    <col min="33" max="33" width="4.7109375" style="22" customWidth="1"/>
    <col min="34" max="34" width="3.00390625" style="22" customWidth="1"/>
    <col min="35" max="35" width="4.7109375" style="22" customWidth="1"/>
    <col min="36" max="36" width="3.00390625" style="22" customWidth="1"/>
    <col min="37" max="37" width="4.7109375" style="22" customWidth="1"/>
    <col min="38" max="38" width="3.00390625" style="22" customWidth="1"/>
    <col min="39" max="39" width="4.7109375" style="22" customWidth="1"/>
    <col min="40" max="40" width="3.00390625" style="22" customWidth="1"/>
    <col min="41" max="41" width="4.7109375" style="22" customWidth="1"/>
    <col min="42" max="42" width="3.00390625" style="22" customWidth="1"/>
    <col min="43" max="43" width="4.7109375" style="22" customWidth="1"/>
    <col min="44" max="44" width="2.8515625" style="22" customWidth="1"/>
    <col min="45" max="45" width="4.7109375" style="21" customWidth="1"/>
    <col min="46" max="16384" width="11.28125" style="20" customWidth="1"/>
  </cols>
  <sheetData>
    <row r="1" spans="1:45" ht="22.5" customHeight="1">
      <c r="A1" s="74" t="s">
        <v>35</v>
      </c>
      <c r="B1" s="9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5" ht="13.5" customHeight="1">
      <c r="A2" s="82" t="s">
        <v>34</v>
      </c>
      <c r="B2" s="93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8"/>
    </row>
    <row r="3" spans="1:45" ht="13.15" customHeight="1">
      <c r="A3" s="82" t="s">
        <v>33</v>
      </c>
      <c r="B3" s="93" t="s">
        <v>13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/>
    </row>
    <row r="4" spans="1:45" ht="13.15" customHeight="1">
      <c r="A4" s="82" t="s">
        <v>32</v>
      </c>
      <c r="B4" s="93" t="s">
        <v>13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8"/>
    </row>
    <row r="5" spans="1:45" ht="13.5" customHeight="1">
      <c r="A5" s="83" t="s">
        <v>82</v>
      </c>
      <c r="B5" s="9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8"/>
    </row>
    <row r="6" spans="1:45" ht="13.5" customHeight="1">
      <c r="A6" s="84" t="s">
        <v>83</v>
      </c>
      <c r="B6" s="93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8"/>
    </row>
    <row r="7" spans="1:45" ht="13.5" customHeight="1">
      <c r="A7" s="83" t="s">
        <v>54</v>
      </c>
      <c r="B7" s="93" t="s">
        <v>13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8"/>
    </row>
    <row r="8" spans="1:45" ht="13.5" customHeight="1">
      <c r="A8" s="83" t="s">
        <v>70</v>
      </c>
      <c r="B8" s="93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8"/>
    </row>
    <row r="9" spans="1:44" ht="13.5" customHeight="1">
      <c r="A9" s="83" t="s">
        <v>71</v>
      </c>
      <c r="B9" s="93" t="s">
        <v>13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ht="13.5" customHeight="1">
      <c r="A10" s="83" t="s">
        <v>31</v>
      </c>
      <c r="B10" s="9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5" ht="13.5" customHeight="1">
      <c r="A11" s="84" t="s">
        <v>72</v>
      </c>
      <c r="B11" s="9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4"/>
    </row>
    <row r="12" spans="1:45" ht="18" customHeight="1">
      <c r="A12" s="81" t="s">
        <v>73</v>
      </c>
      <c r="B12" s="93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4"/>
    </row>
    <row r="13" spans="1:45" ht="18.95" customHeight="1">
      <c r="A13" s="85" t="s">
        <v>84</v>
      </c>
      <c r="B13" s="93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4"/>
    </row>
    <row r="14" spans="1:45" ht="13.5">
      <c r="A14" s="85" t="s">
        <v>74</v>
      </c>
      <c r="B14" s="9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4"/>
    </row>
    <row r="15" spans="1:45" ht="19.9" customHeight="1">
      <c r="A15" s="86" t="s">
        <v>85</v>
      </c>
      <c r="B15" s="93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4"/>
    </row>
    <row r="16" spans="1:45" s="46" customFormat="1" ht="13.9" customHeight="1">
      <c r="A16" s="87" t="s">
        <v>86</v>
      </c>
      <c r="B16" s="93" t="s">
        <v>13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1"/>
    </row>
    <row r="17" spans="1:45" ht="13.9" customHeight="1">
      <c r="A17" s="88" t="s">
        <v>87</v>
      </c>
      <c r="B17" s="9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4"/>
    </row>
    <row r="18" spans="1:44" ht="22.15" customHeight="1">
      <c r="A18" s="75" t="s">
        <v>30</v>
      </c>
      <c r="B18" s="93" t="s">
        <v>13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AE18" s="45"/>
      <c r="AF18" s="44"/>
      <c r="AG18" s="44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ht="39.6" customHeight="1">
      <c r="A19" s="76" t="s">
        <v>38</v>
      </c>
      <c r="B19" s="93" t="s">
        <v>13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AE19" s="45"/>
      <c r="AF19" s="44"/>
      <c r="AG19" s="44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ht="28.15" customHeight="1">
      <c r="A20" s="80" t="s">
        <v>64</v>
      </c>
      <c r="B20" s="93" t="s">
        <v>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AE20" s="45"/>
      <c r="AF20" s="44"/>
      <c r="AG20" s="44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5" ht="13.9" customHeight="1">
      <c r="A21" s="78" t="s">
        <v>37</v>
      </c>
      <c r="B21" s="93" t="s">
        <v>13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AE21" s="4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28.35" customHeight="1">
      <c r="A22" s="79" t="s">
        <v>53</v>
      </c>
      <c r="B22" s="93" t="s">
        <v>13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AE22" s="4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28.15" customHeight="1">
      <c r="A23" s="77" t="s">
        <v>75</v>
      </c>
      <c r="B23" s="93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AE23" s="42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</row>
    <row r="24" spans="1:45" ht="22.15" customHeight="1">
      <c r="A24" s="71" t="s">
        <v>29</v>
      </c>
      <c r="B24" s="93" t="s">
        <v>13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1"/>
    </row>
    <row r="25" spans="1:45" ht="31.15" customHeight="1">
      <c r="A25" s="72" t="s">
        <v>48</v>
      </c>
      <c r="B25" s="93" t="s">
        <v>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1"/>
    </row>
    <row r="26" spans="1:45" s="91" customFormat="1" ht="20.85" customHeight="1">
      <c r="A26" s="89" t="s">
        <v>49</v>
      </c>
      <c r="B26" s="94" t="s">
        <v>13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90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61"/>
    </row>
    <row r="27" spans="1:45" ht="48.4" customHeight="1">
      <c r="A27" s="92" t="s">
        <v>50</v>
      </c>
      <c r="B27" s="93" t="s">
        <v>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AE27" s="42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6"/>
    </row>
    <row r="28" spans="1:45" ht="13.15" customHeight="1">
      <c r="A28" s="69" t="s">
        <v>46</v>
      </c>
      <c r="B28" s="93" t="s">
        <v>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AE28" s="42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6"/>
    </row>
    <row r="29" spans="1:45" ht="13.15" customHeight="1">
      <c r="A29" s="70" t="s">
        <v>39</v>
      </c>
      <c r="B29" s="93" t="s">
        <v>13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AE29" s="42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57"/>
    </row>
    <row r="30" spans="1:45" ht="22.15" customHeight="1">
      <c r="A30" s="71" t="s">
        <v>28</v>
      </c>
      <c r="B30" s="93" t="s">
        <v>13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AE30" s="42"/>
      <c r="AF30" s="42"/>
      <c r="AG30" s="23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58"/>
    </row>
    <row r="31" spans="1:44" ht="56.45" customHeight="1">
      <c r="A31" s="72" t="s">
        <v>40</v>
      </c>
      <c r="B31" s="93" t="s">
        <v>13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AE31" s="42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</row>
    <row r="32" spans="1:45" ht="33.95" customHeight="1">
      <c r="A32" s="133" t="s">
        <v>126</v>
      </c>
      <c r="B32" s="93" t="s">
        <v>13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AE32" s="4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1"/>
    </row>
    <row r="33" spans="1:45" ht="31.9" customHeight="1">
      <c r="A33" s="73" t="s">
        <v>127</v>
      </c>
      <c r="B33" s="93" t="s">
        <v>13</v>
      </c>
      <c r="C33" s="51"/>
      <c r="D33" s="51"/>
      <c r="H33" s="42"/>
      <c r="I33" s="42"/>
      <c r="J33" s="2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41"/>
      <c r="AE33" s="42"/>
      <c r="AF33" s="42"/>
      <c r="AG33" s="23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41"/>
    </row>
    <row r="34" spans="1:45" ht="13.5" customHeight="1">
      <c r="A34" s="68" t="s">
        <v>14</v>
      </c>
      <c r="B34" s="95" t="s">
        <v>47</v>
      </c>
      <c r="H34" s="42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41"/>
      <c r="AE34" s="42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41"/>
    </row>
    <row r="35" spans="8:45" ht="13.5" customHeight="1">
      <c r="H35" s="62"/>
      <c r="I35" s="63"/>
      <c r="J35" s="23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56"/>
      <c r="AE35" s="62"/>
      <c r="AF35" s="63"/>
      <c r="AG35" s="23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56"/>
    </row>
    <row r="36" spans="8:45" ht="13.5" customHeight="1">
      <c r="H36" s="42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6"/>
      <c r="AE36" s="42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6"/>
    </row>
    <row r="37" spans="8:45" ht="13.5" customHeight="1">
      <c r="H37" s="42"/>
      <c r="I37" s="42"/>
      <c r="J37" s="23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6"/>
      <c r="AE37" s="42"/>
      <c r="AF37" s="42"/>
      <c r="AG37" s="23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56"/>
    </row>
    <row r="38" spans="8:45" ht="13.5" customHeight="1">
      <c r="H38" s="42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4"/>
      <c r="AE38" s="42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4"/>
    </row>
    <row r="39" spans="8:45" ht="13.5" customHeight="1">
      <c r="H39" s="2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41"/>
      <c r="AE39" s="23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41"/>
    </row>
    <row r="40" spans="8:45" ht="13.5" customHeight="1">
      <c r="H40" s="2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AE40" s="2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4"/>
    </row>
    <row r="41" spans="8:45" ht="13.5" customHeight="1">
      <c r="H41" s="62"/>
      <c r="I41" s="65"/>
      <c r="J41" s="23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22"/>
      <c r="AE41" s="62"/>
      <c r="AF41" s="65"/>
      <c r="AG41" s="23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22"/>
    </row>
    <row r="42" spans="8:45" ht="13.5" customHeight="1">
      <c r="H42" s="66"/>
      <c r="I42" s="63"/>
      <c r="J42" s="23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56"/>
      <c r="AE42" s="66"/>
      <c r="AF42" s="63"/>
      <c r="AG42" s="23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56"/>
    </row>
    <row r="43" spans="8:45" ht="13.5" customHeight="1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</row>
    <row r="44" spans="8:45" ht="13.5" customHeight="1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</row>
    <row r="45" spans="8:45" ht="13.5" customHeight="1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8:45" ht="13.5" customHeight="1">
      <c r="H46" s="55"/>
      <c r="I46" s="55"/>
      <c r="J46" s="55"/>
      <c r="K46" s="55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AE46" s="55"/>
      <c r="AF46" s="55"/>
      <c r="AG46" s="55"/>
      <c r="AH46" s="55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</row>
    <row r="47" spans="8:45" ht="13.5" customHeight="1">
      <c r="H47" s="55"/>
      <c r="I47" s="55"/>
      <c r="J47" s="55"/>
      <c r="K47" s="5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AE47" s="55"/>
      <c r="AF47" s="55"/>
      <c r="AG47" s="55"/>
      <c r="AH47" s="55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</row>
    <row r="48" spans="12:45" ht="13.5" customHeight="1"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</row>
    <row r="49" spans="8:45" ht="13.5" customHeight="1">
      <c r="H49" s="66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AE49" s="66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</row>
    <row r="50" spans="8:45" ht="13.5" customHeight="1">
      <c r="H50" s="39"/>
      <c r="I50" s="39"/>
      <c r="J50" s="39"/>
      <c r="K50" s="39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AE50" s="39"/>
      <c r="AF50" s="39"/>
      <c r="AG50" s="39"/>
      <c r="AH50" s="39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</row>
    <row r="51" spans="8:45" ht="13.5" customHeight="1">
      <c r="H51" s="39"/>
      <c r="I51" s="39"/>
      <c r="J51" s="39"/>
      <c r="K51" s="39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AE51" s="39"/>
      <c r="AF51" s="39"/>
      <c r="AG51" s="39"/>
      <c r="AH51" s="39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</row>
    <row r="52" spans="12:45" ht="13.5" customHeight="1"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</row>
    <row r="53" spans="8:45" ht="13.5" customHeight="1">
      <c r="H53" s="36"/>
      <c r="I53" s="38"/>
      <c r="J53" s="38"/>
      <c r="K53" s="38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AE53" s="36"/>
      <c r="AF53" s="38"/>
      <c r="AG53" s="38"/>
      <c r="AH53" s="38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</row>
    <row r="54" spans="8:45" ht="13.5" customHeight="1">
      <c r="H54" s="36"/>
      <c r="I54" s="36"/>
      <c r="J54" s="37"/>
      <c r="K54" s="36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AE54" s="36"/>
      <c r="AF54" s="36"/>
      <c r="AG54" s="37"/>
      <c r="AH54" s="36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</row>
    <row r="55" spans="8:45" ht="13.5" customHeight="1">
      <c r="H55" s="36"/>
      <c r="I55" s="38"/>
      <c r="J55" s="38"/>
      <c r="K55" s="38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AE55" s="36"/>
      <c r="AF55" s="38"/>
      <c r="AG55" s="38"/>
      <c r="AH55" s="38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</row>
    <row r="56" spans="8:45" ht="13.5" customHeight="1">
      <c r="H56" s="36"/>
      <c r="I56" s="36"/>
      <c r="J56" s="37"/>
      <c r="K56" s="36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AE56" s="36"/>
      <c r="AF56" s="36"/>
      <c r="AG56" s="37"/>
      <c r="AH56" s="36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</row>
    <row r="57" spans="8:45" ht="13.5" customHeight="1">
      <c r="H57" s="36"/>
      <c r="I57" s="38"/>
      <c r="J57" s="38"/>
      <c r="K57" s="38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AE57" s="36"/>
      <c r="AF57" s="38"/>
      <c r="AG57" s="38"/>
      <c r="AH57" s="38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</row>
    <row r="58" spans="8:45" ht="13.5" customHeight="1">
      <c r="H58" s="36"/>
      <c r="I58" s="36"/>
      <c r="J58" s="3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61"/>
      <c r="AE58" s="36"/>
      <c r="AF58" s="36"/>
      <c r="AG58" s="37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61"/>
    </row>
    <row r="59" spans="7:45" ht="13.5" customHeight="1">
      <c r="G59" s="26"/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4"/>
      <c r="AD59" s="26"/>
      <c r="AE59" s="36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4"/>
    </row>
    <row r="60" spans="7:32" ht="13.5" customHeight="1">
      <c r="G60" s="26"/>
      <c r="H60" s="31"/>
      <c r="I60" s="33"/>
      <c r="AD60" s="26"/>
      <c r="AE60" s="31"/>
      <c r="AF60" s="33"/>
    </row>
    <row r="61" spans="7:45" ht="13.5" customHeight="1">
      <c r="G61" s="26"/>
      <c r="H61" s="3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29"/>
      <c r="AD61" s="26"/>
      <c r="AE61" s="31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29"/>
    </row>
    <row r="62" spans="7:44" ht="13.5" customHeight="1">
      <c r="G62" s="26"/>
      <c r="H62" s="31"/>
      <c r="I62" s="32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AD62" s="26"/>
      <c r="AE62" s="31"/>
      <c r="AF62" s="32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7:45" ht="13.5" customHeight="1">
      <c r="G63" s="26"/>
      <c r="H63" s="26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29"/>
      <c r="AD63" s="26"/>
      <c r="AE63" s="26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29"/>
    </row>
    <row r="64" spans="7:44" ht="13.5" customHeight="1">
      <c r="G64" s="26"/>
      <c r="H64" s="31"/>
      <c r="I64" s="32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AD64" s="26"/>
      <c r="AE64" s="31"/>
      <c r="AF64" s="32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7:45" ht="13.5" customHeight="1">
      <c r="G65" s="26"/>
      <c r="H65" s="26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29"/>
      <c r="AD65" s="26"/>
      <c r="AE65" s="26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29"/>
    </row>
    <row r="66" spans="7:44" ht="13.5" customHeight="1">
      <c r="G66" s="26"/>
      <c r="H66" s="31"/>
      <c r="I66" s="32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AD66" s="26"/>
      <c r="AE66" s="31"/>
      <c r="AF66" s="32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7:45" ht="13.5" customHeight="1">
      <c r="G67" s="26"/>
      <c r="H67" s="26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29"/>
      <c r="AD67" s="26"/>
      <c r="AE67" s="26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29"/>
    </row>
    <row r="68" spans="7:44" ht="13.5" customHeight="1">
      <c r="G68" s="26"/>
      <c r="H68" s="31"/>
      <c r="I68" s="32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AD68" s="26"/>
      <c r="AE68" s="31"/>
      <c r="AF68" s="32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7:45" ht="13.5" customHeight="1">
      <c r="G69" s="26"/>
      <c r="H69" s="26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29"/>
      <c r="AD69" s="26"/>
      <c r="AE69" s="26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29"/>
    </row>
    <row r="70" spans="7:44" ht="13.5" customHeight="1">
      <c r="G70" s="26"/>
      <c r="H70" s="31"/>
      <c r="I70" s="32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AD70" s="26"/>
      <c r="AE70" s="31"/>
      <c r="AF70" s="32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7:45" ht="13.5" customHeight="1">
      <c r="G71" s="26"/>
      <c r="H71" s="3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29"/>
      <c r="AD71" s="26"/>
      <c r="AE71" s="31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29"/>
    </row>
    <row r="72" spans="7:44" ht="13.5" customHeight="1">
      <c r="G72" s="26"/>
      <c r="H72" s="31"/>
      <c r="I72" s="32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AD72" s="26"/>
      <c r="AE72" s="31"/>
      <c r="AF72" s="32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7:45" ht="13.5" customHeight="1">
      <c r="G73" s="26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29"/>
      <c r="AD73" s="26"/>
      <c r="AE73" s="31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29"/>
    </row>
    <row r="74" spans="7:45" ht="13.5" customHeight="1">
      <c r="G74" s="26"/>
      <c r="H74" s="3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29"/>
      <c r="AD74" s="26"/>
      <c r="AE74" s="31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29"/>
    </row>
    <row r="75" spans="7:44" ht="13.5" customHeight="1">
      <c r="G75" s="26"/>
      <c r="H75" s="31"/>
      <c r="I75" s="3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AD75" s="26"/>
      <c r="AE75" s="31"/>
      <c r="AF75" s="32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7:32" ht="13.5" customHeight="1">
      <c r="G76" s="26"/>
      <c r="H76" s="31"/>
      <c r="I76" s="33"/>
      <c r="AD76" s="26"/>
      <c r="AE76" s="31"/>
      <c r="AF76" s="33"/>
    </row>
    <row r="77" spans="7:45" ht="13.5" customHeight="1">
      <c r="G77" s="26"/>
      <c r="H77" s="31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29"/>
      <c r="AD77" s="26"/>
      <c r="AE77" s="31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29"/>
    </row>
    <row r="78" spans="7:44" ht="13.5" customHeight="1">
      <c r="G78" s="26"/>
      <c r="H78" s="31"/>
      <c r="I78" s="32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AD78" s="26"/>
      <c r="AE78" s="31"/>
      <c r="AF78" s="32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7:44" ht="13.5" customHeight="1">
      <c r="G79" s="26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AD79" s="26"/>
      <c r="AE79" s="31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</row>
    <row r="80" spans="7:45" ht="13.5" customHeight="1">
      <c r="G80" s="26"/>
      <c r="H80" s="3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29"/>
      <c r="AD80" s="26"/>
      <c r="AE80" s="31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29"/>
    </row>
    <row r="81" spans="7:44" ht="13.5" customHeight="1">
      <c r="G81" s="26"/>
      <c r="H81" s="31"/>
      <c r="I81" s="32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AD81" s="26"/>
      <c r="AE81" s="31"/>
      <c r="AF81" s="32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7:45" ht="13.5" customHeight="1">
      <c r="G82" s="26"/>
      <c r="H82" s="2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29"/>
      <c r="AD82" s="26"/>
      <c r="AE82" s="26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29"/>
    </row>
    <row r="83" spans="7:44" ht="13.5" customHeight="1">
      <c r="G83" s="26"/>
      <c r="H83" s="31"/>
      <c r="I83" s="32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AD83" s="26"/>
      <c r="AE83" s="31"/>
      <c r="AF83" s="32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7:45" ht="13.5" customHeight="1">
      <c r="G84" s="26"/>
      <c r="H84" s="26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29"/>
      <c r="AD84" s="26"/>
      <c r="AE84" s="26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29"/>
    </row>
    <row r="85" spans="7:44" ht="13.5" customHeight="1">
      <c r="G85" s="26"/>
      <c r="H85" s="31"/>
      <c r="I85" s="32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AD85" s="26"/>
      <c r="AE85" s="31"/>
      <c r="AF85" s="32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7:45" ht="13.5" customHeight="1">
      <c r="G86" s="26"/>
      <c r="H86" s="31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29"/>
      <c r="AD86" s="26"/>
      <c r="AE86" s="31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29"/>
    </row>
    <row r="87" spans="7:44" ht="13.5" customHeight="1">
      <c r="G87" s="26"/>
      <c r="H87" s="28"/>
      <c r="I87" s="27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AD87" s="26"/>
      <c r="AE87" s="28"/>
      <c r="AF87" s="27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7:45" ht="13.5" customHeight="1">
      <c r="G88" s="26"/>
      <c r="H88" s="26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4"/>
      <c r="AD88" s="26"/>
      <c r="AE88" s="26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4"/>
    </row>
    <row r="89" spans="9:44" ht="13.5" customHeight="1"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</sheetData>
  <hyperlinks>
    <hyperlink ref="A29" r:id="rId1" display="https://www.statistik.niedersachsen.de/startseite/"/>
    <hyperlink ref="A28" r:id="rId2" display="mailto:auskunft@statistik.niedersachsen.de"/>
    <hyperlink ref="A26" r:id="rId3" display="mailto:bevoelkerungsbewegung@statistik.niedersachsen.de"/>
    <hyperlink ref="A20" r:id="rId4" tooltip="www.statistik.niedersachsen.de &gt; Veröffentlichungen &gt; Statistische Berichte &gt; Bevölkerung &gt; Bevölkerungsstand: Einwohnerzahl Niedersachsens" display="https://www.statistik.niedersachsen.de/startseite/themen/bevoelkerung/bevolkerungsstand_einwohnerzahl_niedersachsens/bevolkerungsstand-einwohnerzahl-niedersachsens-statistische-berichte-201961.html"/>
    <hyperlink ref="A23" r:id="rId5" display="https://www.destatis.de/DE/Methoden/Qualitaet/Qualitaetsberichte/Bevoelkerung/einfuehrung.html"/>
  </hyperlink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6F58-1881-4DF0-AE7F-D5E9B7FCA0EB}">
  <sheetPr>
    <tabColor theme="0"/>
  </sheetPr>
  <dimension ref="A1:V90"/>
  <sheetViews>
    <sheetView view="pageLayout" zoomScaleSheetLayoutView="180" workbookViewId="0" topLeftCell="A1">
      <selection activeCell="A1" sqref="A1:K1"/>
    </sheetView>
  </sheetViews>
  <sheetFormatPr defaultColWidth="11.00390625" defaultRowHeight="12.75"/>
  <cols>
    <col min="1" max="1" width="5.140625" style="105" customWidth="1"/>
    <col min="2" max="2" width="13.57421875" style="105" customWidth="1"/>
    <col min="3" max="3" width="8.28125" style="105" customWidth="1"/>
    <col min="4" max="5" width="7.7109375" style="105" customWidth="1"/>
    <col min="6" max="6" width="7.421875" style="105" customWidth="1"/>
    <col min="7" max="7" width="8.140625" style="105" customWidth="1"/>
    <col min="8" max="8" width="8.28125" style="105" customWidth="1"/>
    <col min="9" max="9" width="7.421875" style="105" customWidth="1"/>
    <col min="10" max="10" width="8.8515625" style="105" customWidth="1"/>
    <col min="11" max="11" width="8.7109375" style="105" customWidth="1"/>
    <col min="12" max="12" width="2.00390625" style="130" customWidth="1"/>
    <col min="13" max="16384" width="11.00390625" style="105" customWidth="1"/>
  </cols>
  <sheetData>
    <row r="1" spans="1:12" s="99" customFormat="1" ht="17.25" customHeight="1">
      <c r="A1" s="142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98" t="s">
        <v>13</v>
      </c>
    </row>
    <row r="2" spans="1:12" s="103" customFormat="1" ht="55.15" customHeight="1">
      <c r="A2" s="100" t="s">
        <v>68</v>
      </c>
      <c r="B2" s="101" t="s">
        <v>12</v>
      </c>
      <c r="C2" s="101" t="s">
        <v>111</v>
      </c>
      <c r="D2" s="101" t="s">
        <v>45</v>
      </c>
      <c r="E2" s="101" t="s">
        <v>36</v>
      </c>
      <c r="F2" s="101" t="s">
        <v>44</v>
      </c>
      <c r="G2" s="102" t="s">
        <v>43</v>
      </c>
      <c r="H2" s="101" t="s">
        <v>42</v>
      </c>
      <c r="I2" s="101" t="s">
        <v>97</v>
      </c>
      <c r="J2" s="101" t="s">
        <v>41</v>
      </c>
      <c r="K2" s="102" t="s">
        <v>112</v>
      </c>
      <c r="L2" s="98" t="s">
        <v>13</v>
      </c>
    </row>
    <row r="3" spans="1:16" ht="12.4" customHeight="1">
      <c r="A3" s="104">
        <v>101</v>
      </c>
      <c r="B3" s="105" t="s">
        <v>1</v>
      </c>
      <c r="C3" s="106">
        <v>250219</v>
      </c>
      <c r="D3" s="106">
        <v>222</v>
      </c>
      <c r="E3" s="106">
        <v>285</v>
      </c>
      <c r="F3" s="107">
        <f>D3-E3</f>
        <v>-63</v>
      </c>
      <c r="G3" s="106">
        <v>1574</v>
      </c>
      <c r="H3" s="106">
        <v>1476</v>
      </c>
      <c r="I3" s="107">
        <f>G3-H3</f>
        <v>98</v>
      </c>
      <c r="J3" s="107">
        <f>F3+I3</f>
        <v>35</v>
      </c>
      <c r="K3" s="106">
        <f>SUM(C3+J3)+10</f>
        <v>250264</v>
      </c>
      <c r="L3" s="98" t="s">
        <v>13</v>
      </c>
      <c r="M3" s="108"/>
      <c r="N3" s="109"/>
      <c r="O3" s="108"/>
      <c r="P3" s="108"/>
    </row>
    <row r="4" spans="1:16" ht="8.25" customHeight="1">
      <c r="A4" s="104">
        <v>102</v>
      </c>
      <c r="B4" s="105" t="s">
        <v>98</v>
      </c>
      <c r="C4" s="106">
        <v>104243</v>
      </c>
      <c r="D4" s="106">
        <v>88</v>
      </c>
      <c r="E4" s="106">
        <v>131</v>
      </c>
      <c r="F4" s="107">
        <f aca="true" t="shared" si="0" ref="F4:F51">D4-E4</f>
        <v>-43</v>
      </c>
      <c r="G4" s="106">
        <v>629</v>
      </c>
      <c r="H4" s="106">
        <v>468</v>
      </c>
      <c r="I4" s="107">
        <f aca="true" t="shared" si="1" ref="I4:I51">G4-H4</f>
        <v>161</v>
      </c>
      <c r="J4" s="107">
        <f aca="true" t="shared" si="2" ref="J4:J51">F4+I4</f>
        <v>118</v>
      </c>
      <c r="K4" s="106">
        <f>SUM(C4+J4)+3</f>
        <v>104364</v>
      </c>
      <c r="L4" s="98" t="s">
        <v>13</v>
      </c>
      <c r="M4" s="108"/>
      <c r="N4" s="109"/>
      <c r="O4" s="108"/>
      <c r="P4" s="108"/>
    </row>
    <row r="5" spans="1:16" ht="8.25" customHeight="1">
      <c r="A5" s="104">
        <v>103</v>
      </c>
      <c r="B5" s="105" t="s">
        <v>102</v>
      </c>
      <c r="C5" s="106">
        <v>125422</v>
      </c>
      <c r="D5" s="106">
        <v>102</v>
      </c>
      <c r="E5" s="106">
        <v>130</v>
      </c>
      <c r="F5" s="107">
        <f t="shared" si="0"/>
        <v>-28</v>
      </c>
      <c r="G5" s="106">
        <v>732</v>
      </c>
      <c r="H5" s="106">
        <v>584</v>
      </c>
      <c r="I5" s="107">
        <f t="shared" si="1"/>
        <v>148</v>
      </c>
      <c r="J5" s="107">
        <f t="shared" si="2"/>
        <v>120</v>
      </c>
      <c r="K5" s="106">
        <v>125542</v>
      </c>
      <c r="L5" s="98" t="s">
        <v>13</v>
      </c>
      <c r="M5" s="108"/>
      <c r="N5" s="109"/>
      <c r="O5" s="108"/>
      <c r="P5" s="108"/>
    </row>
    <row r="6" spans="1:16" ht="8.25" customHeight="1">
      <c r="A6" s="104">
        <v>151</v>
      </c>
      <c r="B6" s="105" t="s">
        <v>103</v>
      </c>
      <c r="C6" s="106">
        <v>180041</v>
      </c>
      <c r="D6" s="106">
        <v>144</v>
      </c>
      <c r="E6" s="106">
        <v>179</v>
      </c>
      <c r="F6" s="107">
        <f t="shared" si="0"/>
        <v>-35</v>
      </c>
      <c r="G6" s="106">
        <v>1012</v>
      </c>
      <c r="H6" s="106">
        <v>731</v>
      </c>
      <c r="I6" s="107">
        <f t="shared" si="1"/>
        <v>281</v>
      </c>
      <c r="J6" s="107">
        <f t="shared" si="2"/>
        <v>246</v>
      </c>
      <c r="K6" s="106">
        <f>SUM(C6+J6)+3</f>
        <v>180290</v>
      </c>
      <c r="L6" s="98" t="s">
        <v>13</v>
      </c>
      <c r="M6" s="108"/>
      <c r="N6" s="109"/>
      <c r="O6" s="108"/>
      <c r="P6" s="108"/>
    </row>
    <row r="7" spans="1:16" ht="8.25" customHeight="1">
      <c r="A7" s="104">
        <v>153</v>
      </c>
      <c r="B7" s="105" t="s">
        <v>2</v>
      </c>
      <c r="C7" s="106">
        <v>134790</v>
      </c>
      <c r="D7" s="106">
        <v>91</v>
      </c>
      <c r="E7" s="106">
        <v>192</v>
      </c>
      <c r="F7" s="107">
        <f t="shared" si="0"/>
        <v>-101</v>
      </c>
      <c r="G7" s="106">
        <v>828</v>
      </c>
      <c r="H7" s="106">
        <v>668</v>
      </c>
      <c r="I7" s="107">
        <f t="shared" si="1"/>
        <v>160</v>
      </c>
      <c r="J7" s="107">
        <f t="shared" si="2"/>
        <v>59</v>
      </c>
      <c r="K7" s="106">
        <f>SUM(C7+J7)-2</f>
        <v>134847</v>
      </c>
      <c r="L7" s="98" t="s">
        <v>13</v>
      </c>
      <c r="M7" s="108"/>
      <c r="N7" s="109"/>
      <c r="O7" s="108"/>
      <c r="P7" s="108"/>
    </row>
    <row r="8" spans="1:16" ht="8.25" customHeight="1">
      <c r="A8" s="104">
        <v>154</v>
      </c>
      <c r="B8" s="105" t="s">
        <v>113</v>
      </c>
      <c r="C8" s="106">
        <v>92466</v>
      </c>
      <c r="D8" s="106">
        <v>59</v>
      </c>
      <c r="E8" s="106">
        <v>130</v>
      </c>
      <c r="F8" s="107">
        <f t="shared" si="0"/>
        <v>-71</v>
      </c>
      <c r="G8" s="106">
        <v>688</v>
      </c>
      <c r="H8" s="106">
        <v>468</v>
      </c>
      <c r="I8" s="107">
        <f t="shared" si="1"/>
        <v>220</v>
      </c>
      <c r="J8" s="107">
        <f t="shared" si="2"/>
        <v>149</v>
      </c>
      <c r="K8" s="106">
        <v>92615</v>
      </c>
      <c r="L8" s="98" t="s">
        <v>13</v>
      </c>
      <c r="M8" s="108"/>
      <c r="N8" s="109"/>
      <c r="O8" s="108"/>
      <c r="P8" s="108"/>
    </row>
    <row r="9" spans="1:16" ht="8.25" customHeight="1">
      <c r="A9" s="104">
        <v>155</v>
      </c>
      <c r="B9" s="105" t="s">
        <v>59</v>
      </c>
      <c r="C9" s="106">
        <v>133100</v>
      </c>
      <c r="D9" s="106">
        <v>88</v>
      </c>
      <c r="E9" s="106">
        <v>176</v>
      </c>
      <c r="F9" s="107">
        <f t="shared" si="0"/>
        <v>-88</v>
      </c>
      <c r="G9" s="106">
        <v>673</v>
      </c>
      <c r="H9" s="106">
        <v>557</v>
      </c>
      <c r="I9" s="107">
        <f t="shared" si="1"/>
        <v>116</v>
      </c>
      <c r="J9" s="107">
        <f t="shared" si="2"/>
        <v>28</v>
      </c>
      <c r="K9" s="106">
        <f>SUM(C9+J9)-2</f>
        <v>133126</v>
      </c>
      <c r="L9" s="98" t="s">
        <v>13</v>
      </c>
      <c r="M9" s="108"/>
      <c r="N9" s="109"/>
      <c r="O9" s="108"/>
      <c r="P9" s="108"/>
    </row>
    <row r="10" spans="1:16" ht="8.25" customHeight="1">
      <c r="A10" s="104">
        <v>157</v>
      </c>
      <c r="B10" s="105" t="s">
        <v>104</v>
      </c>
      <c r="C10" s="106">
        <v>138738</v>
      </c>
      <c r="D10" s="106">
        <v>140</v>
      </c>
      <c r="E10" s="106">
        <v>178</v>
      </c>
      <c r="F10" s="107">
        <f t="shared" si="0"/>
        <v>-38</v>
      </c>
      <c r="G10" s="106">
        <v>792</v>
      </c>
      <c r="H10" s="106">
        <v>603</v>
      </c>
      <c r="I10" s="107">
        <f t="shared" si="1"/>
        <v>189</v>
      </c>
      <c r="J10" s="107">
        <f t="shared" si="2"/>
        <v>151</v>
      </c>
      <c r="K10" s="106">
        <f>SUM(C10+J10)</f>
        <v>138889</v>
      </c>
      <c r="L10" s="98" t="s">
        <v>13</v>
      </c>
      <c r="M10" s="108"/>
      <c r="N10" s="109"/>
      <c r="O10" s="108"/>
      <c r="P10" s="108"/>
    </row>
    <row r="11" spans="1:16" ht="8.25" customHeight="1">
      <c r="A11" s="104">
        <v>158</v>
      </c>
      <c r="B11" s="105" t="s">
        <v>114</v>
      </c>
      <c r="C11" s="106">
        <v>120439</v>
      </c>
      <c r="D11" s="106">
        <v>95</v>
      </c>
      <c r="E11" s="106">
        <v>150</v>
      </c>
      <c r="F11" s="107">
        <f t="shared" si="0"/>
        <v>-55</v>
      </c>
      <c r="G11" s="106">
        <v>650</v>
      </c>
      <c r="H11" s="106">
        <v>522</v>
      </c>
      <c r="I11" s="107">
        <f t="shared" si="1"/>
        <v>128</v>
      </c>
      <c r="J11" s="107">
        <f t="shared" si="2"/>
        <v>73</v>
      </c>
      <c r="K11" s="106">
        <f>SUM(C11+J11)</f>
        <v>120512</v>
      </c>
      <c r="L11" s="98" t="s">
        <v>13</v>
      </c>
      <c r="M11" s="108"/>
      <c r="N11" s="109"/>
      <c r="O11" s="108"/>
      <c r="P11" s="108"/>
    </row>
    <row r="12" spans="1:16" ht="8.25" customHeight="1">
      <c r="A12" s="104">
        <v>159</v>
      </c>
      <c r="B12" s="105" t="s">
        <v>60</v>
      </c>
      <c r="C12" s="106">
        <v>327113</v>
      </c>
      <c r="D12" s="106">
        <v>241</v>
      </c>
      <c r="E12" s="106">
        <v>335</v>
      </c>
      <c r="F12" s="107">
        <f t="shared" si="0"/>
        <v>-94</v>
      </c>
      <c r="G12" s="106">
        <v>2499</v>
      </c>
      <c r="H12" s="106">
        <v>2368</v>
      </c>
      <c r="I12" s="107">
        <f t="shared" si="1"/>
        <v>131</v>
      </c>
      <c r="J12" s="107">
        <f t="shared" si="2"/>
        <v>37</v>
      </c>
      <c r="K12" s="106">
        <f>SUM(C12+J12)+2</f>
        <v>327152</v>
      </c>
      <c r="L12" s="98" t="s">
        <v>13</v>
      </c>
      <c r="M12" s="108"/>
      <c r="N12" s="109"/>
      <c r="O12" s="108"/>
      <c r="P12" s="108"/>
    </row>
    <row r="13" spans="1:16" s="99" customFormat="1" ht="11.1" customHeight="1">
      <c r="A13" s="110">
        <v>1</v>
      </c>
      <c r="B13" s="111" t="s">
        <v>26</v>
      </c>
      <c r="C13" s="112">
        <f>SUM(C3:C12)</f>
        <v>1606571</v>
      </c>
      <c r="D13" s="112">
        <f>SUM(D3:D12)</f>
        <v>1270</v>
      </c>
      <c r="E13" s="112">
        <f>SUM(E3:E12)</f>
        <v>1886</v>
      </c>
      <c r="F13" s="113">
        <v>-616</v>
      </c>
      <c r="G13" s="112">
        <v>10077</v>
      </c>
      <c r="H13" s="112">
        <v>8445</v>
      </c>
      <c r="I13" s="114">
        <v>1632</v>
      </c>
      <c r="J13" s="114">
        <v>1016</v>
      </c>
      <c r="K13" s="112">
        <v>1607601</v>
      </c>
      <c r="L13" s="98" t="s">
        <v>13</v>
      </c>
      <c r="M13" s="108"/>
      <c r="N13" s="109"/>
      <c r="O13" s="108"/>
      <c r="P13" s="108"/>
    </row>
    <row r="14" spans="1:16" s="99" customFormat="1" ht="9.95" customHeight="1">
      <c r="A14" s="115">
        <v>241</v>
      </c>
      <c r="B14" s="99" t="s">
        <v>3</v>
      </c>
      <c r="C14" s="106">
        <v>1170936</v>
      </c>
      <c r="D14" s="106">
        <v>980</v>
      </c>
      <c r="E14" s="106">
        <v>1216</v>
      </c>
      <c r="F14" s="107">
        <f t="shared" si="0"/>
        <v>-236</v>
      </c>
      <c r="G14" s="106">
        <v>5241</v>
      </c>
      <c r="H14" s="106">
        <v>4354</v>
      </c>
      <c r="I14" s="107">
        <f t="shared" si="1"/>
        <v>887</v>
      </c>
      <c r="J14" s="107">
        <f t="shared" si="2"/>
        <v>651</v>
      </c>
      <c r="K14" s="106">
        <f>SUM(C14+J14)+14</f>
        <v>1171601</v>
      </c>
      <c r="L14" s="98" t="s">
        <v>13</v>
      </c>
      <c r="M14" s="108"/>
      <c r="N14" s="109"/>
      <c r="O14" s="108"/>
      <c r="P14" s="108"/>
    </row>
    <row r="15" spans="1:16" s="99" customFormat="1" ht="8.25" customHeight="1">
      <c r="A15" s="116" t="s">
        <v>0</v>
      </c>
      <c r="B15" s="99" t="s">
        <v>129</v>
      </c>
      <c r="C15" s="106">
        <v>542279</v>
      </c>
      <c r="D15" s="106">
        <v>471</v>
      </c>
      <c r="E15" s="106">
        <v>482</v>
      </c>
      <c r="F15" s="107">
        <f t="shared" si="0"/>
        <v>-11</v>
      </c>
      <c r="G15" s="106">
        <v>3600</v>
      </c>
      <c r="H15" s="106">
        <v>3357</v>
      </c>
      <c r="I15" s="107">
        <f t="shared" si="1"/>
        <v>243</v>
      </c>
      <c r="J15" s="107">
        <f t="shared" si="2"/>
        <v>232</v>
      </c>
      <c r="K15" s="106">
        <f>SUM(C15+J15)</f>
        <v>542511</v>
      </c>
      <c r="L15" s="98" t="s">
        <v>13</v>
      </c>
      <c r="M15" s="108"/>
      <c r="N15" s="109"/>
      <c r="O15" s="108"/>
      <c r="P15" s="108"/>
    </row>
    <row r="16" spans="1:16" ht="8.25" customHeight="1">
      <c r="A16" s="104">
        <v>251</v>
      </c>
      <c r="B16" s="105" t="s">
        <v>76</v>
      </c>
      <c r="C16" s="106">
        <v>222417</v>
      </c>
      <c r="D16" s="106">
        <v>210</v>
      </c>
      <c r="E16" s="106">
        <v>235</v>
      </c>
      <c r="F16" s="107">
        <f t="shared" si="0"/>
        <v>-25</v>
      </c>
      <c r="G16" s="106">
        <v>1156</v>
      </c>
      <c r="H16" s="106">
        <v>854</v>
      </c>
      <c r="I16" s="107">
        <f t="shared" si="1"/>
        <v>302</v>
      </c>
      <c r="J16" s="107">
        <f t="shared" si="2"/>
        <v>277</v>
      </c>
      <c r="K16" s="106">
        <f>SUM(C16+J16)+3</f>
        <v>222697</v>
      </c>
      <c r="L16" s="98" t="s">
        <v>13</v>
      </c>
      <c r="M16" s="108"/>
      <c r="N16" s="109"/>
      <c r="O16" s="108"/>
      <c r="P16" s="108"/>
    </row>
    <row r="17" spans="1:16" ht="8.25" customHeight="1">
      <c r="A17" s="104">
        <v>252</v>
      </c>
      <c r="B17" s="105" t="s">
        <v>90</v>
      </c>
      <c r="C17" s="106">
        <v>150489</v>
      </c>
      <c r="D17" s="106">
        <v>122</v>
      </c>
      <c r="E17" s="106">
        <v>212</v>
      </c>
      <c r="F17" s="107">
        <f t="shared" si="0"/>
        <v>-90</v>
      </c>
      <c r="G17" s="106">
        <v>760</v>
      </c>
      <c r="H17" s="106">
        <v>680</v>
      </c>
      <c r="I17" s="107">
        <f t="shared" si="1"/>
        <v>80</v>
      </c>
      <c r="J17" s="107">
        <f t="shared" si="2"/>
        <v>-10</v>
      </c>
      <c r="K17" s="106">
        <f>SUM(C17+J17)-6</f>
        <v>150473</v>
      </c>
      <c r="L17" s="98" t="s">
        <v>13</v>
      </c>
      <c r="M17" s="108"/>
      <c r="N17" s="109"/>
      <c r="O17" s="108"/>
      <c r="P17" s="108"/>
    </row>
    <row r="18" spans="1:16" ht="8.25" customHeight="1">
      <c r="A18" s="104">
        <v>254</v>
      </c>
      <c r="B18" s="105" t="s">
        <v>105</v>
      </c>
      <c r="C18" s="106">
        <v>277506</v>
      </c>
      <c r="D18" s="106">
        <v>209</v>
      </c>
      <c r="E18" s="106">
        <v>316</v>
      </c>
      <c r="F18" s="107">
        <f t="shared" si="0"/>
        <v>-107</v>
      </c>
      <c r="G18" s="106">
        <v>1428</v>
      </c>
      <c r="H18" s="106">
        <v>970</v>
      </c>
      <c r="I18" s="107">
        <f t="shared" si="1"/>
        <v>458</v>
      </c>
      <c r="J18" s="107">
        <f t="shared" si="2"/>
        <v>351</v>
      </c>
      <c r="K18" s="106">
        <f>SUM(C18+J18)-3</f>
        <v>277854</v>
      </c>
      <c r="L18" s="98" t="s">
        <v>13</v>
      </c>
      <c r="M18" s="108"/>
      <c r="N18" s="109"/>
      <c r="O18" s="108"/>
      <c r="P18" s="108"/>
    </row>
    <row r="19" spans="1:16" ht="8.25" customHeight="1">
      <c r="A19" s="104">
        <v>255</v>
      </c>
      <c r="B19" s="105" t="s">
        <v>77</v>
      </c>
      <c r="C19" s="106">
        <v>70952</v>
      </c>
      <c r="D19" s="106">
        <v>43</v>
      </c>
      <c r="E19" s="106">
        <v>102</v>
      </c>
      <c r="F19" s="107">
        <f t="shared" si="0"/>
        <v>-59</v>
      </c>
      <c r="G19" s="106">
        <v>447</v>
      </c>
      <c r="H19" s="106">
        <v>287</v>
      </c>
      <c r="I19" s="107">
        <f t="shared" si="1"/>
        <v>160</v>
      </c>
      <c r="J19" s="107">
        <f t="shared" si="2"/>
        <v>101</v>
      </c>
      <c r="K19" s="106">
        <f>SUM(C19+J19)-2</f>
        <v>71051</v>
      </c>
      <c r="L19" s="98" t="s">
        <v>13</v>
      </c>
      <c r="M19" s="108"/>
      <c r="N19" s="109"/>
      <c r="O19" s="108"/>
      <c r="P19" s="108"/>
    </row>
    <row r="20" spans="1:16" ht="8.25" customHeight="1">
      <c r="A20" s="104">
        <v>256</v>
      </c>
      <c r="B20" s="105" t="s">
        <v>91</v>
      </c>
      <c r="C20" s="106">
        <v>123344</v>
      </c>
      <c r="D20" s="106">
        <v>71</v>
      </c>
      <c r="E20" s="106">
        <v>168</v>
      </c>
      <c r="F20" s="107">
        <f t="shared" si="0"/>
        <v>-97</v>
      </c>
      <c r="G20" s="106">
        <v>659</v>
      </c>
      <c r="H20" s="106">
        <v>450</v>
      </c>
      <c r="I20" s="107">
        <f t="shared" si="1"/>
        <v>209</v>
      </c>
      <c r="J20" s="107">
        <f t="shared" si="2"/>
        <v>112</v>
      </c>
      <c r="K20" s="106">
        <f>SUM(C20+J20)-2</f>
        <v>123454</v>
      </c>
      <c r="L20" s="98" t="s">
        <v>13</v>
      </c>
      <c r="M20" s="108"/>
      <c r="N20" s="109"/>
      <c r="O20" s="108"/>
      <c r="P20" s="108"/>
    </row>
    <row r="21" spans="1:16" ht="8.25" customHeight="1">
      <c r="A21" s="104">
        <v>257</v>
      </c>
      <c r="B21" s="105" t="s">
        <v>65</v>
      </c>
      <c r="C21" s="106">
        <v>159973</v>
      </c>
      <c r="D21" s="106">
        <v>119</v>
      </c>
      <c r="E21" s="106">
        <v>187</v>
      </c>
      <c r="F21" s="107">
        <f t="shared" si="0"/>
        <v>-68</v>
      </c>
      <c r="G21" s="106">
        <v>905</v>
      </c>
      <c r="H21" s="106">
        <v>657</v>
      </c>
      <c r="I21" s="107">
        <f t="shared" si="1"/>
        <v>248</v>
      </c>
      <c r="J21" s="107">
        <f t="shared" si="2"/>
        <v>180</v>
      </c>
      <c r="K21" s="106">
        <f>SUM(C21+J21)+1</f>
        <v>160154</v>
      </c>
      <c r="L21" s="98" t="s">
        <v>13</v>
      </c>
      <c r="M21" s="108"/>
      <c r="N21" s="109"/>
      <c r="O21" s="108"/>
      <c r="P21" s="108"/>
    </row>
    <row r="22" spans="1:22" s="99" customFormat="1" ht="11.1" customHeight="1">
      <c r="A22" s="110">
        <v>2</v>
      </c>
      <c r="B22" s="111" t="s">
        <v>25</v>
      </c>
      <c r="C22" s="117">
        <f>SUM(C14,C16:C21)</f>
        <v>2175617</v>
      </c>
      <c r="D22" s="112">
        <f>SUM(D14:D21)-D15</f>
        <v>1754</v>
      </c>
      <c r="E22" s="112">
        <f>SUM(E14:E21)-E15</f>
        <v>2436</v>
      </c>
      <c r="F22" s="113">
        <v>-682</v>
      </c>
      <c r="G22" s="112">
        <v>10596</v>
      </c>
      <c r="H22" s="112">
        <v>8252</v>
      </c>
      <c r="I22" s="114">
        <v>2344</v>
      </c>
      <c r="J22" s="114">
        <v>1662</v>
      </c>
      <c r="K22" s="112">
        <v>2177284</v>
      </c>
      <c r="L22" s="98" t="s">
        <v>13</v>
      </c>
      <c r="M22" s="108"/>
      <c r="N22" s="109"/>
      <c r="O22" s="108"/>
      <c r="P22" s="108"/>
      <c r="Q22" s="118"/>
      <c r="R22" s="118"/>
      <c r="S22" s="118"/>
      <c r="T22" s="118"/>
      <c r="U22" s="118"/>
      <c r="V22" s="118"/>
    </row>
    <row r="23" spans="1:16" ht="9.95" customHeight="1">
      <c r="A23" s="104">
        <v>351</v>
      </c>
      <c r="B23" s="105" t="s">
        <v>58</v>
      </c>
      <c r="C23" s="106">
        <v>182048</v>
      </c>
      <c r="D23" s="106">
        <v>146</v>
      </c>
      <c r="E23" s="106">
        <v>197</v>
      </c>
      <c r="F23" s="107">
        <f t="shared" si="0"/>
        <v>-51</v>
      </c>
      <c r="G23" s="106">
        <v>847</v>
      </c>
      <c r="H23" s="106">
        <v>842</v>
      </c>
      <c r="I23" s="107">
        <f t="shared" si="1"/>
        <v>5</v>
      </c>
      <c r="J23" s="107">
        <f t="shared" si="2"/>
        <v>-46</v>
      </c>
      <c r="K23" s="106">
        <f>SUM(C23+J23)+4</f>
        <v>182006</v>
      </c>
      <c r="L23" s="98" t="s">
        <v>13</v>
      </c>
      <c r="M23" s="108"/>
      <c r="N23" s="109"/>
      <c r="O23" s="108"/>
      <c r="P23" s="108"/>
    </row>
    <row r="24" spans="1:22" ht="8.25" customHeight="1">
      <c r="A24" s="104">
        <v>352</v>
      </c>
      <c r="B24" s="105" t="s">
        <v>115</v>
      </c>
      <c r="C24" s="106">
        <v>201109</v>
      </c>
      <c r="D24" s="106">
        <v>133</v>
      </c>
      <c r="E24" s="106">
        <v>283</v>
      </c>
      <c r="F24" s="107">
        <f t="shared" si="0"/>
        <v>-150</v>
      </c>
      <c r="G24" s="106">
        <v>1107</v>
      </c>
      <c r="H24" s="106">
        <v>708</v>
      </c>
      <c r="I24" s="107">
        <f t="shared" si="1"/>
        <v>399</v>
      </c>
      <c r="J24" s="107">
        <f t="shared" si="2"/>
        <v>249</v>
      </c>
      <c r="K24" s="106">
        <f>SUM(C24+J24)-4</f>
        <v>201354</v>
      </c>
      <c r="L24" s="98" t="s">
        <v>13</v>
      </c>
      <c r="M24" s="108"/>
      <c r="N24" s="109"/>
      <c r="O24" s="108"/>
      <c r="P24" s="108"/>
      <c r="Q24" s="108"/>
      <c r="R24" s="108"/>
      <c r="S24" s="108"/>
      <c r="T24" s="108"/>
      <c r="U24" s="108"/>
      <c r="V24" s="108"/>
    </row>
    <row r="25" spans="1:16" ht="8.25" customHeight="1">
      <c r="A25" s="104">
        <v>353</v>
      </c>
      <c r="B25" s="105" t="s">
        <v>92</v>
      </c>
      <c r="C25" s="106">
        <v>260881</v>
      </c>
      <c r="D25" s="106">
        <v>187</v>
      </c>
      <c r="E25" s="106">
        <v>270</v>
      </c>
      <c r="F25" s="107">
        <f t="shared" si="0"/>
        <v>-83</v>
      </c>
      <c r="G25" s="106">
        <v>1703</v>
      </c>
      <c r="H25" s="106">
        <v>1244</v>
      </c>
      <c r="I25" s="107">
        <f t="shared" si="1"/>
        <v>459</v>
      </c>
      <c r="J25" s="107">
        <f t="shared" si="2"/>
        <v>376</v>
      </c>
      <c r="K25" s="106">
        <f>SUM(C25+J25)-12</f>
        <v>261245</v>
      </c>
      <c r="L25" s="98" t="s">
        <v>13</v>
      </c>
      <c r="M25" s="108"/>
      <c r="N25" s="109"/>
      <c r="O25" s="108"/>
      <c r="P25" s="108"/>
    </row>
    <row r="26" spans="1:16" ht="8.25" customHeight="1">
      <c r="A26" s="104">
        <v>354</v>
      </c>
      <c r="B26" s="105" t="s">
        <v>116</v>
      </c>
      <c r="C26" s="106">
        <v>49162</v>
      </c>
      <c r="D26" s="106">
        <v>32</v>
      </c>
      <c r="E26" s="106">
        <v>68</v>
      </c>
      <c r="F26" s="107">
        <f t="shared" si="0"/>
        <v>-36</v>
      </c>
      <c r="G26" s="106">
        <v>301</v>
      </c>
      <c r="H26" s="106">
        <v>179</v>
      </c>
      <c r="I26" s="107">
        <f t="shared" si="1"/>
        <v>122</v>
      </c>
      <c r="J26" s="107">
        <f t="shared" si="2"/>
        <v>86</v>
      </c>
      <c r="K26" s="106">
        <f>SUM(C26+J26)+3</f>
        <v>49251</v>
      </c>
      <c r="L26" s="98" t="s">
        <v>13</v>
      </c>
      <c r="M26" s="108"/>
      <c r="N26" s="109"/>
      <c r="O26" s="108"/>
      <c r="P26" s="108"/>
    </row>
    <row r="27" spans="1:16" ht="8.25" customHeight="1">
      <c r="A27" s="104">
        <v>355</v>
      </c>
      <c r="B27" s="105" t="s">
        <v>99</v>
      </c>
      <c r="C27" s="106">
        <v>186750</v>
      </c>
      <c r="D27" s="106">
        <v>118</v>
      </c>
      <c r="E27" s="106">
        <v>169</v>
      </c>
      <c r="F27" s="107">
        <f t="shared" si="0"/>
        <v>-51</v>
      </c>
      <c r="G27" s="106">
        <v>1109</v>
      </c>
      <c r="H27" s="106">
        <v>950</v>
      </c>
      <c r="I27" s="107">
        <f t="shared" si="1"/>
        <v>159</v>
      </c>
      <c r="J27" s="107">
        <f t="shared" si="2"/>
        <v>108</v>
      </c>
      <c r="K27" s="106">
        <v>186864</v>
      </c>
      <c r="L27" s="98" t="s">
        <v>13</v>
      </c>
      <c r="M27" s="108"/>
      <c r="N27" s="109"/>
      <c r="O27" s="108"/>
      <c r="P27" s="108"/>
    </row>
    <row r="28" spans="1:16" ht="8.25" customHeight="1">
      <c r="A28" s="104">
        <v>356</v>
      </c>
      <c r="B28" s="105" t="s">
        <v>4</v>
      </c>
      <c r="C28" s="106">
        <v>116200</v>
      </c>
      <c r="D28" s="106">
        <v>90</v>
      </c>
      <c r="E28" s="106">
        <v>132</v>
      </c>
      <c r="F28" s="107">
        <f t="shared" si="0"/>
        <v>-42</v>
      </c>
      <c r="G28" s="106">
        <v>775</v>
      </c>
      <c r="H28" s="106">
        <v>409</v>
      </c>
      <c r="I28" s="107">
        <f t="shared" si="1"/>
        <v>366</v>
      </c>
      <c r="J28" s="107">
        <f t="shared" si="2"/>
        <v>324</v>
      </c>
      <c r="K28" s="106">
        <f>SUM(C28+J28)+3</f>
        <v>116527</v>
      </c>
      <c r="L28" s="98" t="s">
        <v>13</v>
      </c>
      <c r="M28" s="108"/>
      <c r="N28" s="109"/>
      <c r="O28" s="108"/>
      <c r="P28" s="108"/>
    </row>
    <row r="29" spans="1:16" ht="8.25" customHeight="1">
      <c r="A29" s="104">
        <v>357</v>
      </c>
      <c r="B29" s="105" t="s">
        <v>93</v>
      </c>
      <c r="C29" s="106">
        <v>166843</v>
      </c>
      <c r="D29" s="106">
        <v>121</v>
      </c>
      <c r="E29" s="106">
        <v>178</v>
      </c>
      <c r="F29" s="107">
        <f t="shared" si="0"/>
        <v>-57</v>
      </c>
      <c r="G29" s="106">
        <v>989</v>
      </c>
      <c r="H29" s="106">
        <v>641</v>
      </c>
      <c r="I29" s="107">
        <f t="shared" si="1"/>
        <v>348</v>
      </c>
      <c r="J29" s="107">
        <f t="shared" si="2"/>
        <v>291</v>
      </c>
      <c r="K29" s="106">
        <f>SUM(C29+J29)-7</f>
        <v>167127</v>
      </c>
      <c r="L29" s="98" t="s">
        <v>13</v>
      </c>
      <c r="M29" s="108"/>
      <c r="N29" s="109"/>
      <c r="O29" s="108"/>
      <c r="P29" s="108"/>
    </row>
    <row r="30" spans="1:16" ht="8.25" customHeight="1">
      <c r="A30" s="104">
        <v>358</v>
      </c>
      <c r="B30" s="105" t="s">
        <v>5</v>
      </c>
      <c r="C30" s="106">
        <v>147453</v>
      </c>
      <c r="D30" s="106">
        <v>132</v>
      </c>
      <c r="E30" s="106">
        <v>169</v>
      </c>
      <c r="F30" s="107">
        <f t="shared" si="0"/>
        <v>-37</v>
      </c>
      <c r="G30" s="106">
        <v>2121</v>
      </c>
      <c r="H30" s="106">
        <v>1419</v>
      </c>
      <c r="I30" s="107">
        <f t="shared" si="1"/>
        <v>702</v>
      </c>
      <c r="J30" s="107">
        <f t="shared" si="2"/>
        <v>665</v>
      </c>
      <c r="K30" s="106">
        <f>SUM(C30+J30)-22</f>
        <v>148096</v>
      </c>
      <c r="L30" s="98" t="s">
        <v>13</v>
      </c>
      <c r="M30" s="108"/>
      <c r="N30" s="109"/>
      <c r="O30" s="108"/>
      <c r="P30" s="108"/>
    </row>
    <row r="31" spans="1:16" ht="8.25" customHeight="1">
      <c r="A31" s="104">
        <v>359</v>
      </c>
      <c r="B31" s="105" t="s">
        <v>55</v>
      </c>
      <c r="C31" s="106">
        <v>209177</v>
      </c>
      <c r="D31" s="106">
        <v>186</v>
      </c>
      <c r="E31" s="106">
        <v>214</v>
      </c>
      <c r="F31" s="107">
        <f t="shared" si="0"/>
        <v>-28</v>
      </c>
      <c r="G31" s="106">
        <v>1270</v>
      </c>
      <c r="H31" s="106">
        <v>873</v>
      </c>
      <c r="I31" s="107">
        <f t="shared" si="1"/>
        <v>397</v>
      </c>
      <c r="J31" s="107">
        <f t="shared" si="2"/>
        <v>369</v>
      </c>
      <c r="K31" s="106">
        <f>SUM(C31+J31)-4</f>
        <v>209542</v>
      </c>
      <c r="L31" s="98" t="s">
        <v>13</v>
      </c>
      <c r="M31" s="108"/>
      <c r="N31" s="109"/>
      <c r="O31" s="108"/>
      <c r="P31" s="108"/>
    </row>
    <row r="32" spans="1:16" ht="8.25" customHeight="1">
      <c r="A32" s="104">
        <v>360</v>
      </c>
      <c r="B32" s="105" t="s">
        <v>56</v>
      </c>
      <c r="C32" s="106">
        <v>93988</v>
      </c>
      <c r="D32" s="106">
        <v>79</v>
      </c>
      <c r="E32" s="106">
        <v>126</v>
      </c>
      <c r="F32" s="107">
        <f t="shared" si="0"/>
        <v>-47</v>
      </c>
      <c r="G32" s="106">
        <v>540</v>
      </c>
      <c r="H32" s="106">
        <v>337</v>
      </c>
      <c r="I32" s="107">
        <f t="shared" si="1"/>
        <v>203</v>
      </c>
      <c r="J32" s="107">
        <f t="shared" si="2"/>
        <v>156</v>
      </c>
      <c r="K32" s="106">
        <f>SUM(C32+J32)+2</f>
        <v>94146</v>
      </c>
      <c r="L32" s="98" t="s">
        <v>13</v>
      </c>
      <c r="M32" s="108"/>
      <c r="N32" s="109"/>
      <c r="O32" s="108"/>
      <c r="P32" s="108"/>
    </row>
    <row r="33" spans="1:16" ht="8.25" customHeight="1">
      <c r="A33" s="104">
        <v>361</v>
      </c>
      <c r="B33" s="105" t="s">
        <v>6</v>
      </c>
      <c r="C33" s="106">
        <v>140319</v>
      </c>
      <c r="D33" s="106">
        <v>128</v>
      </c>
      <c r="E33" s="106">
        <v>163</v>
      </c>
      <c r="F33" s="107">
        <f t="shared" si="0"/>
        <v>-35</v>
      </c>
      <c r="G33" s="106">
        <v>852</v>
      </c>
      <c r="H33" s="106">
        <v>585</v>
      </c>
      <c r="I33" s="107">
        <f t="shared" si="1"/>
        <v>267</v>
      </c>
      <c r="J33" s="107">
        <f t="shared" si="2"/>
        <v>232</v>
      </c>
      <c r="K33" s="106">
        <f>SUM(C33+J33)+3</f>
        <v>140554</v>
      </c>
      <c r="L33" s="98" t="s">
        <v>13</v>
      </c>
      <c r="M33" s="108"/>
      <c r="N33" s="109"/>
      <c r="O33" s="108"/>
      <c r="P33" s="108"/>
    </row>
    <row r="34" spans="1:16" s="99" customFormat="1" ht="11.1" customHeight="1">
      <c r="A34" s="110">
        <v>3</v>
      </c>
      <c r="B34" s="111" t="s">
        <v>24</v>
      </c>
      <c r="C34" s="117">
        <f>SUM(C23:C33)</f>
        <v>1753930</v>
      </c>
      <c r="D34" s="117">
        <f>SUM(D23:D33)</f>
        <v>1352</v>
      </c>
      <c r="E34" s="117">
        <f>SUM(E23:E33)</f>
        <v>1969</v>
      </c>
      <c r="F34" s="119">
        <v>-617</v>
      </c>
      <c r="G34" s="117">
        <v>11614</v>
      </c>
      <c r="H34" s="117">
        <v>8187</v>
      </c>
      <c r="I34" s="120">
        <v>3427</v>
      </c>
      <c r="J34" s="120">
        <v>2810</v>
      </c>
      <c r="K34" s="117">
        <v>1756712</v>
      </c>
      <c r="L34" s="98" t="s">
        <v>13</v>
      </c>
      <c r="M34" s="108"/>
      <c r="N34" s="109"/>
      <c r="O34" s="108"/>
      <c r="P34" s="108"/>
    </row>
    <row r="35" spans="1:16" ht="9.95" customHeight="1">
      <c r="A35" s="104">
        <v>401</v>
      </c>
      <c r="B35" s="105" t="s">
        <v>117</v>
      </c>
      <c r="C35" s="106">
        <v>78014</v>
      </c>
      <c r="D35" s="106">
        <v>88</v>
      </c>
      <c r="E35" s="106">
        <v>93</v>
      </c>
      <c r="F35" s="107">
        <f t="shared" si="0"/>
        <v>-5</v>
      </c>
      <c r="G35" s="106">
        <v>457</v>
      </c>
      <c r="H35" s="106">
        <v>415</v>
      </c>
      <c r="I35" s="107">
        <f t="shared" si="1"/>
        <v>42</v>
      </c>
      <c r="J35" s="107">
        <f t="shared" si="2"/>
        <v>37</v>
      </c>
      <c r="K35" s="106">
        <f>SUM(C35+J35)</f>
        <v>78051</v>
      </c>
      <c r="L35" s="98" t="s">
        <v>13</v>
      </c>
      <c r="M35" s="108"/>
      <c r="N35" s="109"/>
      <c r="O35" s="108"/>
      <c r="P35" s="108"/>
    </row>
    <row r="36" spans="1:16" ht="8.25" customHeight="1">
      <c r="A36" s="104">
        <v>402</v>
      </c>
      <c r="B36" s="105" t="s">
        <v>118</v>
      </c>
      <c r="C36" s="106">
        <v>49980</v>
      </c>
      <c r="D36" s="106">
        <v>32</v>
      </c>
      <c r="E36" s="106">
        <v>51</v>
      </c>
      <c r="F36" s="107">
        <f t="shared" si="0"/>
        <v>-19</v>
      </c>
      <c r="G36" s="106">
        <v>451</v>
      </c>
      <c r="H36" s="106">
        <v>235</v>
      </c>
      <c r="I36" s="107">
        <f t="shared" si="1"/>
        <v>216</v>
      </c>
      <c r="J36" s="107">
        <f t="shared" si="2"/>
        <v>197</v>
      </c>
      <c r="K36" s="106">
        <f>SUM(C36+J36)</f>
        <v>50177</v>
      </c>
      <c r="L36" s="98" t="s">
        <v>13</v>
      </c>
      <c r="M36" s="108"/>
      <c r="N36" s="109"/>
      <c r="O36" s="108"/>
      <c r="P36" s="108"/>
    </row>
    <row r="37" spans="1:16" ht="8.25" customHeight="1">
      <c r="A37" s="104">
        <v>403</v>
      </c>
      <c r="B37" s="105" t="s">
        <v>7</v>
      </c>
      <c r="C37" s="106">
        <v>171286</v>
      </c>
      <c r="D37" s="106">
        <v>150</v>
      </c>
      <c r="E37" s="106">
        <v>154</v>
      </c>
      <c r="F37" s="107">
        <f t="shared" si="0"/>
        <v>-4</v>
      </c>
      <c r="G37" s="106">
        <v>1325</v>
      </c>
      <c r="H37" s="106">
        <v>1171</v>
      </c>
      <c r="I37" s="107">
        <f t="shared" si="1"/>
        <v>154</v>
      </c>
      <c r="J37" s="107">
        <f t="shared" si="2"/>
        <v>150</v>
      </c>
      <c r="K37" s="106">
        <f>SUM(C37+J37)-2</f>
        <v>171434</v>
      </c>
      <c r="L37" s="98" t="s">
        <v>13</v>
      </c>
      <c r="M37" s="108"/>
      <c r="N37" s="109"/>
      <c r="O37" s="108"/>
      <c r="P37" s="108"/>
    </row>
    <row r="38" spans="1:16" ht="8.25" customHeight="1">
      <c r="A38" s="104">
        <v>404</v>
      </c>
      <c r="B38" s="105" t="s">
        <v>51</v>
      </c>
      <c r="C38" s="106">
        <v>165961</v>
      </c>
      <c r="D38" s="106">
        <v>174</v>
      </c>
      <c r="E38" s="106">
        <v>140</v>
      </c>
      <c r="F38" s="107">
        <f t="shared" si="0"/>
        <v>34</v>
      </c>
      <c r="G38" s="106">
        <v>1284</v>
      </c>
      <c r="H38" s="106">
        <v>1371</v>
      </c>
      <c r="I38" s="107">
        <f t="shared" si="1"/>
        <v>-87</v>
      </c>
      <c r="J38" s="107">
        <f t="shared" si="2"/>
        <v>-53</v>
      </c>
      <c r="K38" s="106">
        <f>SUM(C38+J38)-12</f>
        <v>165896</v>
      </c>
      <c r="L38" s="98" t="s">
        <v>13</v>
      </c>
      <c r="M38" s="108"/>
      <c r="N38" s="109"/>
      <c r="O38" s="108"/>
      <c r="P38" s="108"/>
    </row>
    <row r="39" spans="1:16" ht="8.25" customHeight="1">
      <c r="A39" s="104">
        <v>405</v>
      </c>
      <c r="B39" s="105" t="s">
        <v>94</v>
      </c>
      <c r="C39" s="106">
        <v>75501</v>
      </c>
      <c r="D39" s="106">
        <v>56</v>
      </c>
      <c r="E39" s="106">
        <v>99</v>
      </c>
      <c r="F39" s="107">
        <f t="shared" si="0"/>
        <v>-43</v>
      </c>
      <c r="G39" s="106">
        <v>649</v>
      </c>
      <c r="H39" s="106">
        <v>398</v>
      </c>
      <c r="I39" s="107">
        <f t="shared" si="1"/>
        <v>251</v>
      </c>
      <c r="J39" s="107">
        <f t="shared" si="2"/>
        <v>208</v>
      </c>
      <c r="K39" s="106">
        <f>SUM(C39+J39)+1</f>
        <v>75710</v>
      </c>
      <c r="L39" s="98" t="s">
        <v>13</v>
      </c>
      <c r="M39" s="108"/>
      <c r="N39" s="109"/>
      <c r="O39" s="108"/>
      <c r="P39" s="108"/>
    </row>
    <row r="40" spans="1:16" ht="8.25" customHeight="1">
      <c r="A40" s="104">
        <v>451</v>
      </c>
      <c r="B40" s="105" t="s">
        <v>95</v>
      </c>
      <c r="C40" s="106">
        <v>128066</v>
      </c>
      <c r="D40" s="106">
        <v>100</v>
      </c>
      <c r="E40" s="106">
        <v>127</v>
      </c>
      <c r="F40" s="107">
        <f t="shared" si="0"/>
        <v>-27</v>
      </c>
      <c r="G40" s="106">
        <v>832</v>
      </c>
      <c r="H40" s="106">
        <v>698</v>
      </c>
      <c r="I40" s="107">
        <f t="shared" si="1"/>
        <v>134</v>
      </c>
      <c r="J40" s="107">
        <f t="shared" si="2"/>
        <v>107</v>
      </c>
      <c r="K40" s="106">
        <f>SUM(C40+J40)+1</f>
        <v>128174</v>
      </c>
      <c r="L40" s="98" t="s">
        <v>13</v>
      </c>
      <c r="M40" s="108"/>
      <c r="N40" s="109"/>
      <c r="O40" s="108"/>
      <c r="P40" s="108"/>
    </row>
    <row r="41" spans="1:16" ht="8.25" customHeight="1">
      <c r="A41" s="104">
        <v>452</v>
      </c>
      <c r="B41" s="105" t="s">
        <v>119</v>
      </c>
      <c r="C41" s="106">
        <v>191753</v>
      </c>
      <c r="D41" s="106">
        <v>149</v>
      </c>
      <c r="E41" s="106">
        <v>241</v>
      </c>
      <c r="F41" s="107">
        <f t="shared" si="0"/>
        <v>-92</v>
      </c>
      <c r="G41" s="106">
        <v>984</v>
      </c>
      <c r="H41" s="106">
        <v>724</v>
      </c>
      <c r="I41" s="107">
        <f t="shared" si="1"/>
        <v>260</v>
      </c>
      <c r="J41" s="107">
        <f t="shared" si="2"/>
        <v>168</v>
      </c>
      <c r="K41" s="106">
        <f>SUM(C41+J41)</f>
        <v>191921</v>
      </c>
      <c r="L41" s="98" t="s">
        <v>13</v>
      </c>
      <c r="M41" s="108"/>
      <c r="N41" s="109"/>
      <c r="O41" s="108"/>
      <c r="P41" s="108"/>
    </row>
    <row r="42" spans="1:16" ht="8.25" customHeight="1">
      <c r="A42" s="104">
        <v>453</v>
      </c>
      <c r="B42" s="105" t="s">
        <v>8</v>
      </c>
      <c r="C42" s="106">
        <v>178194</v>
      </c>
      <c r="D42" s="106">
        <v>200</v>
      </c>
      <c r="E42" s="106">
        <v>145</v>
      </c>
      <c r="F42" s="107">
        <f t="shared" si="0"/>
        <v>55</v>
      </c>
      <c r="G42" s="106">
        <v>1897</v>
      </c>
      <c r="H42" s="106">
        <v>1467</v>
      </c>
      <c r="I42" s="107">
        <f t="shared" si="1"/>
        <v>430</v>
      </c>
      <c r="J42" s="107">
        <f t="shared" si="2"/>
        <v>485</v>
      </c>
      <c r="K42" s="106">
        <f>SUM(C42+J42)-6</f>
        <v>178673</v>
      </c>
      <c r="L42" s="98" t="s">
        <v>13</v>
      </c>
      <c r="M42" s="108"/>
      <c r="N42" s="109"/>
      <c r="O42" s="108"/>
      <c r="P42" s="108"/>
    </row>
    <row r="43" spans="1:16" ht="8.25" customHeight="1">
      <c r="A43" s="104">
        <v>454</v>
      </c>
      <c r="B43" s="105" t="s">
        <v>9</v>
      </c>
      <c r="C43" s="106">
        <v>337003</v>
      </c>
      <c r="D43" s="106">
        <v>291</v>
      </c>
      <c r="E43" s="106">
        <v>290</v>
      </c>
      <c r="F43" s="107">
        <f t="shared" si="0"/>
        <v>1</v>
      </c>
      <c r="G43" s="106">
        <v>2241</v>
      </c>
      <c r="H43" s="106">
        <v>1606</v>
      </c>
      <c r="I43" s="107">
        <f t="shared" si="1"/>
        <v>635</v>
      </c>
      <c r="J43" s="107">
        <f t="shared" si="2"/>
        <v>636</v>
      </c>
      <c r="K43" s="106">
        <f>SUM(C43+J43)-7</f>
        <v>337632</v>
      </c>
      <c r="L43" s="98" t="s">
        <v>13</v>
      </c>
      <c r="M43" s="108"/>
      <c r="N43" s="109"/>
      <c r="O43" s="108"/>
      <c r="P43" s="108"/>
    </row>
    <row r="44" spans="1:16" ht="8.25" customHeight="1">
      <c r="A44" s="104">
        <v>455</v>
      </c>
      <c r="B44" s="105" t="s">
        <v>66</v>
      </c>
      <c r="C44" s="106">
        <v>100227</v>
      </c>
      <c r="D44" s="106">
        <v>64</v>
      </c>
      <c r="E44" s="106">
        <v>118</v>
      </c>
      <c r="F44" s="107">
        <f t="shared" si="0"/>
        <v>-54</v>
      </c>
      <c r="G44" s="106">
        <v>704</v>
      </c>
      <c r="H44" s="106">
        <v>425</v>
      </c>
      <c r="I44" s="107">
        <f t="shared" si="1"/>
        <v>279</v>
      </c>
      <c r="J44" s="107">
        <f t="shared" si="2"/>
        <v>225</v>
      </c>
      <c r="K44" s="106">
        <f>SUM(C44+J44)-2</f>
        <v>100450</v>
      </c>
      <c r="L44" s="98" t="s">
        <v>13</v>
      </c>
      <c r="M44" s="108"/>
      <c r="N44" s="109"/>
      <c r="O44" s="108"/>
      <c r="P44" s="108"/>
    </row>
    <row r="45" spans="1:16" ht="8.25" customHeight="1">
      <c r="A45" s="104">
        <v>456</v>
      </c>
      <c r="B45" s="105" t="s">
        <v>10</v>
      </c>
      <c r="C45" s="106">
        <v>140637</v>
      </c>
      <c r="D45" s="106">
        <v>115</v>
      </c>
      <c r="E45" s="106">
        <v>142</v>
      </c>
      <c r="F45" s="107">
        <f t="shared" si="0"/>
        <v>-27</v>
      </c>
      <c r="G45" s="106">
        <v>780</v>
      </c>
      <c r="H45" s="106">
        <v>431</v>
      </c>
      <c r="I45" s="107">
        <f t="shared" si="1"/>
        <v>349</v>
      </c>
      <c r="J45" s="107">
        <f t="shared" si="2"/>
        <v>322</v>
      </c>
      <c r="K45" s="106">
        <f>SUM(C45+J45)+1</f>
        <v>140960</v>
      </c>
      <c r="L45" s="98" t="s">
        <v>13</v>
      </c>
      <c r="M45" s="108"/>
      <c r="N45" s="109"/>
      <c r="O45" s="108"/>
      <c r="P45" s="108"/>
    </row>
    <row r="46" spans="1:16" ht="8.25" customHeight="1">
      <c r="A46" s="104">
        <v>457</v>
      </c>
      <c r="B46" s="105" t="s">
        <v>69</v>
      </c>
      <c r="C46" s="106">
        <v>174094</v>
      </c>
      <c r="D46" s="106">
        <v>146</v>
      </c>
      <c r="E46" s="106">
        <v>204</v>
      </c>
      <c r="F46" s="107">
        <f t="shared" si="0"/>
        <v>-58</v>
      </c>
      <c r="G46" s="106">
        <v>967</v>
      </c>
      <c r="H46" s="106">
        <v>668</v>
      </c>
      <c r="I46" s="107">
        <f t="shared" si="1"/>
        <v>299</v>
      </c>
      <c r="J46" s="107">
        <f t="shared" si="2"/>
        <v>241</v>
      </c>
      <c r="K46" s="106">
        <f>SUM(C46+J46)-3</f>
        <v>174332</v>
      </c>
      <c r="L46" s="98" t="s">
        <v>13</v>
      </c>
      <c r="M46" s="108"/>
      <c r="N46" s="109"/>
      <c r="O46" s="108"/>
      <c r="P46" s="108"/>
    </row>
    <row r="47" spans="1:16" ht="8.25" customHeight="1">
      <c r="A47" s="104">
        <v>458</v>
      </c>
      <c r="B47" s="105" t="s">
        <v>78</v>
      </c>
      <c r="C47" s="106">
        <v>133951</v>
      </c>
      <c r="D47" s="106">
        <v>126</v>
      </c>
      <c r="E47" s="106">
        <v>122</v>
      </c>
      <c r="F47" s="107">
        <f t="shared" si="0"/>
        <v>4</v>
      </c>
      <c r="G47" s="106">
        <v>928</v>
      </c>
      <c r="H47" s="106">
        <v>772</v>
      </c>
      <c r="I47" s="107">
        <f t="shared" si="1"/>
        <v>156</v>
      </c>
      <c r="J47" s="107">
        <f t="shared" si="2"/>
        <v>160</v>
      </c>
      <c r="K47" s="106">
        <f>SUM(C47+J47)-1</f>
        <v>134110</v>
      </c>
      <c r="L47" s="98" t="s">
        <v>13</v>
      </c>
      <c r="M47" s="108"/>
      <c r="N47" s="109"/>
      <c r="O47" s="108"/>
      <c r="P47" s="108"/>
    </row>
    <row r="48" spans="1:16" ht="8.25" customHeight="1">
      <c r="A48" s="104">
        <v>459</v>
      </c>
      <c r="B48" s="105" t="s">
        <v>61</v>
      </c>
      <c r="C48" s="106">
        <v>365972</v>
      </c>
      <c r="D48" s="106">
        <v>367</v>
      </c>
      <c r="E48" s="106">
        <v>346</v>
      </c>
      <c r="F48" s="107">
        <f t="shared" si="0"/>
        <v>21</v>
      </c>
      <c r="G48" s="106">
        <v>2623</v>
      </c>
      <c r="H48" s="106">
        <v>1904</v>
      </c>
      <c r="I48" s="107">
        <f t="shared" si="1"/>
        <v>719</v>
      </c>
      <c r="J48" s="107">
        <f t="shared" si="2"/>
        <v>740</v>
      </c>
      <c r="K48" s="106">
        <f>SUM(C48+J48)-9</f>
        <v>366703</v>
      </c>
      <c r="L48" s="98" t="s">
        <v>13</v>
      </c>
      <c r="M48" s="108"/>
      <c r="N48" s="109"/>
      <c r="O48" s="108"/>
      <c r="P48" s="108"/>
    </row>
    <row r="49" spans="1:16" ht="8.25" customHeight="1">
      <c r="A49" s="104">
        <v>460</v>
      </c>
      <c r="B49" s="105" t="s">
        <v>81</v>
      </c>
      <c r="C49" s="106">
        <v>146876</v>
      </c>
      <c r="D49" s="106">
        <v>135</v>
      </c>
      <c r="E49" s="106">
        <v>108</v>
      </c>
      <c r="F49" s="107">
        <f t="shared" si="0"/>
        <v>27</v>
      </c>
      <c r="G49" s="106">
        <v>1012</v>
      </c>
      <c r="H49" s="106">
        <v>840</v>
      </c>
      <c r="I49" s="107">
        <f t="shared" si="1"/>
        <v>172</v>
      </c>
      <c r="J49" s="107">
        <f t="shared" si="2"/>
        <v>199</v>
      </c>
      <c r="K49" s="106">
        <f>SUM(C49+J49)+4</f>
        <v>147079</v>
      </c>
      <c r="L49" s="98" t="s">
        <v>13</v>
      </c>
      <c r="M49" s="108"/>
      <c r="N49" s="109"/>
      <c r="O49" s="108"/>
      <c r="P49" s="108"/>
    </row>
    <row r="50" spans="1:16" ht="8.25" customHeight="1">
      <c r="A50" s="104">
        <v>461</v>
      </c>
      <c r="B50" s="105" t="s">
        <v>88</v>
      </c>
      <c r="C50" s="106">
        <v>89451</v>
      </c>
      <c r="D50" s="106">
        <v>79</v>
      </c>
      <c r="E50" s="106">
        <v>112</v>
      </c>
      <c r="F50" s="107">
        <f t="shared" si="0"/>
        <v>-33</v>
      </c>
      <c r="G50" s="106">
        <v>540</v>
      </c>
      <c r="H50" s="106">
        <v>320</v>
      </c>
      <c r="I50" s="107">
        <f t="shared" si="1"/>
        <v>220</v>
      </c>
      <c r="J50" s="107">
        <f t="shared" si="2"/>
        <v>187</v>
      </c>
      <c r="K50" s="106">
        <f>SUM(C50+J50)-1</f>
        <v>89637</v>
      </c>
      <c r="L50" s="98" t="s">
        <v>13</v>
      </c>
      <c r="M50" s="108"/>
      <c r="N50" s="109"/>
      <c r="O50" s="108"/>
      <c r="P50" s="108"/>
    </row>
    <row r="51" spans="1:16" ht="8.25" customHeight="1">
      <c r="A51" s="104">
        <v>462</v>
      </c>
      <c r="B51" s="105" t="s">
        <v>120</v>
      </c>
      <c r="C51" s="106">
        <v>58328</v>
      </c>
      <c r="D51" s="106">
        <v>47</v>
      </c>
      <c r="E51" s="106">
        <v>61</v>
      </c>
      <c r="F51" s="107">
        <f t="shared" si="0"/>
        <v>-14</v>
      </c>
      <c r="G51" s="106">
        <v>384</v>
      </c>
      <c r="H51" s="106">
        <v>302</v>
      </c>
      <c r="I51" s="107">
        <f t="shared" si="1"/>
        <v>82</v>
      </c>
      <c r="J51" s="107">
        <f t="shared" si="2"/>
        <v>68</v>
      </c>
      <c r="K51" s="106">
        <f>SUM(C51+J51)</f>
        <v>58396</v>
      </c>
      <c r="L51" s="98" t="s">
        <v>13</v>
      </c>
      <c r="M51" s="108"/>
      <c r="N51" s="109"/>
      <c r="O51" s="108"/>
      <c r="P51" s="108"/>
    </row>
    <row r="52" spans="1:16" ht="11.1" customHeight="1">
      <c r="A52" s="110">
        <v>4</v>
      </c>
      <c r="B52" s="111" t="s">
        <v>27</v>
      </c>
      <c r="C52" s="117">
        <f>SUM(C35:C51)</f>
        <v>2585294</v>
      </c>
      <c r="D52" s="117">
        <f>SUM(D35:D51)</f>
        <v>2319</v>
      </c>
      <c r="E52" s="117">
        <f>SUM(E35:E51)</f>
        <v>2553</v>
      </c>
      <c r="F52" s="119">
        <f aca="true" t="shared" si="3" ref="F52">SUM(F35:F51)</f>
        <v>-234</v>
      </c>
      <c r="G52" s="112">
        <v>18058</v>
      </c>
      <c r="H52" s="112">
        <v>13747</v>
      </c>
      <c r="I52" s="114">
        <v>4311</v>
      </c>
      <c r="J52" s="114">
        <v>4077</v>
      </c>
      <c r="K52" s="112">
        <v>2589335</v>
      </c>
      <c r="L52" s="98" t="s">
        <v>13</v>
      </c>
      <c r="M52" s="108"/>
      <c r="N52" s="109"/>
      <c r="O52" s="108"/>
      <c r="P52" s="108"/>
    </row>
    <row r="53" spans="1:16" s="99" customFormat="1" ht="11.1" customHeight="1">
      <c r="A53" s="121" t="s">
        <v>100</v>
      </c>
      <c r="B53" s="111" t="s">
        <v>23</v>
      </c>
      <c r="C53" s="117">
        <f>SUM(C13,C22,C34,C52)</f>
        <v>8121412</v>
      </c>
      <c r="D53" s="117">
        <f>SUM(D52,D34,D22,D13)</f>
        <v>6695</v>
      </c>
      <c r="E53" s="117">
        <f>SUM(E13+E22+E34+E52)</f>
        <v>8844</v>
      </c>
      <c r="F53" s="120">
        <f>SUM(F13+F22+F34+F52)</f>
        <v>-2149</v>
      </c>
      <c r="G53" s="112">
        <v>50345</v>
      </c>
      <c r="H53" s="112">
        <v>38631</v>
      </c>
      <c r="I53" s="114">
        <v>11714</v>
      </c>
      <c r="J53" s="114">
        <v>9565</v>
      </c>
      <c r="K53" s="112">
        <v>8130932</v>
      </c>
      <c r="L53" s="98" t="s">
        <v>13</v>
      </c>
      <c r="M53" s="108"/>
      <c r="N53" s="109"/>
      <c r="O53" s="108"/>
      <c r="P53" s="108"/>
    </row>
    <row r="54" spans="1:21" ht="9.6" customHeight="1">
      <c r="A54" s="122" t="s">
        <v>16</v>
      </c>
      <c r="B54" s="105" t="s">
        <v>15</v>
      </c>
      <c r="C54" s="123">
        <v>3998682</v>
      </c>
      <c r="D54" s="123">
        <v>3412</v>
      </c>
      <c r="E54" s="123">
        <v>4404</v>
      </c>
      <c r="F54" s="107">
        <f>D54-E54</f>
        <v>-992</v>
      </c>
      <c r="G54" s="106">
        <v>25759</v>
      </c>
      <c r="H54" s="106">
        <v>19658</v>
      </c>
      <c r="I54" s="124">
        <f>G54-H54</f>
        <v>6101</v>
      </c>
      <c r="J54" s="124">
        <f aca="true" t="shared" si="4" ref="J54:J55">F54+I54</f>
        <v>5109</v>
      </c>
      <c r="K54" s="106">
        <f>SUM(C54+J54)-20</f>
        <v>4003771</v>
      </c>
      <c r="L54" s="98" t="s">
        <v>13</v>
      </c>
      <c r="M54" s="125"/>
      <c r="N54" s="125"/>
      <c r="O54" s="108"/>
      <c r="P54" s="108"/>
      <c r="Q54" s="108"/>
      <c r="R54" s="108"/>
      <c r="S54" s="108"/>
      <c r="T54" s="108"/>
      <c r="U54" s="108"/>
    </row>
    <row r="55" spans="1:21" ht="9.6" customHeight="1">
      <c r="A55" s="126" t="s">
        <v>106</v>
      </c>
      <c r="B55" s="105" t="s">
        <v>67</v>
      </c>
      <c r="C55" s="123">
        <v>4122730</v>
      </c>
      <c r="D55" s="123">
        <v>3283</v>
      </c>
      <c r="E55" s="123">
        <v>4440</v>
      </c>
      <c r="F55" s="127">
        <f>D55-E55</f>
        <v>-1157</v>
      </c>
      <c r="G55" s="106">
        <v>24586</v>
      </c>
      <c r="H55" s="106">
        <v>18973</v>
      </c>
      <c r="I55" s="124">
        <f aca="true" t="shared" si="5" ref="I55">G55-H55</f>
        <v>5613</v>
      </c>
      <c r="J55" s="124">
        <f t="shared" si="4"/>
        <v>4456</v>
      </c>
      <c r="K55" s="106">
        <f>SUM(C55+J55)-25</f>
        <v>4127161</v>
      </c>
      <c r="L55" s="98" t="s">
        <v>13</v>
      </c>
      <c r="M55" s="125"/>
      <c r="N55" s="125"/>
      <c r="O55" s="108"/>
      <c r="P55" s="108"/>
      <c r="Q55" s="108"/>
      <c r="R55" s="108"/>
      <c r="S55" s="108"/>
      <c r="T55" s="108"/>
      <c r="U55" s="108"/>
    </row>
    <row r="56" spans="1:14" s="99" customFormat="1" ht="11.45" customHeight="1">
      <c r="A56" s="143" t="s">
        <v>132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98" t="s">
        <v>13</v>
      </c>
      <c r="M56" s="108"/>
      <c r="N56" s="109"/>
    </row>
    <row r="57" spans="1:21" ht="8.25" customHeight="1">
      <c r="A57" s="128">
        <v>153017</v>
      </c>
      <c r="B57" s="105" t="s">
        <v>121</v>
      </c>
      <c r="C57" s="106">
        <v>50109</v>
      </c>
      <c r="D57" s="106">
        <v>33</v>
      </c>
      <c r="E57" s="106">
        <v>64</v>
      </c>
      <c r="F57" s="107">
        <f aca="true" t="shared" si="6" ref="F57:F71">D57-E57</f>
        <v>-31</v>
      </c>
      <c r="G57" s="106">
        <v>356</v>
      </c>
      <c r="H57" s="106">
        <v>242</v>
      </c>
      <c r="I57" s="107">
        <f aca="true" t="shared" si="7" ref="I57:I71">G57-H57</f>
        <v>114</v>
      </c>
      <c r="J57" s="107">
        <f aca="true" t="shared" si="8" ref="J57:J71">F57+I57</f>
        <v>83</v>
      </c>
      <c r="K57" s="106">
        <f>SUM(C57+J57)</f>
        <v>50192</v>
      </c>
      <c r="L57" s="98" t="s">
        <v>13</v>
      </c>
      <c r="M57" s="106"/>
      <c r="N57" s="109"/>
      <c r="O57" s="108"/>
      <c r="P57" s="108"/>
      <c r="Q57" s="108"/>
      <c r="R57" s="108"/>
      <c r="S57" s="108"/>
      <c r="T57" s="108"/>
      <c r="U57" s="108"/>
    </row>
    <row r="58" spans="1:14" ht="8.25" customHeight="1">
      <c r="A58" s="128">
        <v>157006</v>
      </c>
      <c r="B58" s="105" t="s">
        <v>107</v>
      </c>
      <c r="C58" s="106">
        <v>51183</v>
      </c>
      <c r="D58" s="106">
        <v>54</v>
      </c>
      <c r="E58" s="106">
        <v>75</v>
      </c>
      <c r="F58" s="107">
        <f t="shared" si="6"/>
        <v>-21</v>
      </c>
      <c r="G58" s="106">
        <v>433</v>
      </c>
      <c r="H58" s="106">
        <v>281</v>
      </c>
      <c r="I58" s="107">
        <f t="shared" si="7"/>
        <v>152</v>
      </c>
      <c r="J58" s="107">
        <f t="shared" si="8"/>
        <v>131</v>
      </c>
      <c r="K58" s="106">
        <f>SUM(C58+J58)</f>
        <v>51314</v>
      </c>
      <c r="L58" s="98" t="s">
        <v>13</v>
      </c>
      <c r="M58" s="106"/>
      <c r="N58" s="109"/>
    </row>
    <row r="59" spans="1:14" ht="8.25" customHeight="1">
      <c r="A59" s="128">
        <v>158037</v>
      </c>
      <c r="B59" s="105" t="s">
        <v>108</v>
      </c>
      <c r="C59" s="106">
        <v>52381</v>
      </c>
      <c r="D59" s="106">
        <v>48</v>
      </c>
      <c r="E59" s="106">
        <v>71</v>
      </c>
      <c r="F59" s="107">
        <f t="shared" si="6"/>
        <v>-23</v>
      </c>
      <c r="G59" s="106">
        <v>406</v>
      </c>
      <c r="H59" s="106">
        <v>279</v>
      </c>
      <c r="I59" s="107">
        <f t="shared" si="7"/>
        <v>127</v>
      </c>
      <c r="J59" s="107">
        <f t="shared" si="8"/>
        <v>104</v>
      </c>
      <c r="K59" s="106">
        <f>SUM(C59+J59)</f>
        <v>52485</v>
      </c>
      <c r="L59" s="98" t="s">
        <v>13</v>
      </c>
      <c r="M59" s="106"/>
      <c r="N59" s="109"/>
    </row>
    <row r="60" spans="1:14" ht="8.25" customHeight="1">
      <c r="A60" s="128">
        <v>159016</v>
      </c>
      <c r="B60" s="105" t="s">
        <v>63</v>
      </c>
      <c r="C60" s="106">
        <v>117903</v>
      </c>
      <c r="D60" s="106">
        <v>99</v>
      </c>
      <c r="E60" s="106">
        <v>106</v>
      </c>
      <c r="F60" s="107">
        <f t="shared" si="6"/>
        <v>-7</v>
      </c>
      <c r="G60" s="106">
        <v>1050</v>
      </c>
      <c r="H60" s="106">
        <v>1066</v>
      </c>
      <c r="I60" s="107">
        <f t="shared" si="7"/>
        <v>-16</v>
      </c>
      <c r="J60" s="107">
        <f t="shared" si="8"/>
        <v>-23</v>
      </c>
      <c r="K60" s="106">
        <f>SUM(C60+J60)+2</f>
        <v>117882</v>
      </c>
      <c r="L60" s="98" t="s">
        <v>13</v>
      </c>
      <c r="M60" s="106"/>
      <c r="N60" s="109"/>
    </row>
    <row r="61" spans="1:14" ht="8.25" customHeight="1">
      <c r="A61" s="128">
        <v>241005</v>
      </c>
      <c r="B61" s="105" t="s">
        <v>79</v>
      </c>
      <c r="C61" s="106">
        <v>61282</v>
      </c>
      <c r="D61" s="106">
        <v>53</v>
      </c>
      <c r="E61" s="106">
        <v>94</v>
      </c>
      <c r="F61" s="107">
        <f t="shared" si="6"/>
        <v>-41</v>
      </c>
      <c r="G61" s="106">
        <v>414</v>
      </c>
      <c r="H61" s="106">
        <v>317</v>
      </c>
      <c r="I61" s="107">
        <f t="shared" si="7"/>
        <v>97</v>
      </c>
      <c r="J61" s="107">
        <f t="shared" si="8"/>
        <v>56</v>
      </c>
      <c r="K61" s="106">
        <f>SUM(C61+J61)+1</f>
        <v>61339</v>
      </c>
      <c r="L61" s="98" t="s">
        <v>13</v>
      </c>
      <c r="M61" s="106"/>
      <c r="N61" s="109"/>
    </row>
    <row r="62" spans="1:14" ht="8.25" customHeight="1">
      <c r="A62" s="128">
        <v>241010</v>
      </c>
      <c r="B62" s="105" t="s">
        <v>52</v>
      </c>
      <c r="C62" s="106">
        <v>55225</v>
      </c>
      <c r="D62" s="106">
        <v>54</v>
      </c>
      <c r="E62" s="106">
        <v>55</v>
      </c>
      <c r="F62" s="107">
        <f t="shared" si="6"/>
        <v>-1</v>
      </c>
      <c r="G62" s="106">
        <v>360</v>
      </c>
      <c r="H62" s="106">
        <v>360</v>
      </c>
      <c r="I62" s="129">
        <f t="shared" si="7"/>
        <v>0</v>
      </c>
      <c r="J62" s="107">
        <f t="shared" si="8"/>
        <v>-1</v>
      </c>
      <c r="K62" s="106">
        <f>SUM(C62+J62)-4</f>
        <v>55220</v>
      </c>
      <c r="L62" s="98" t="s">
        <v>13</v>
      </c>
      <c r="M62" s="106"/>
      <c r="N62" s="109"/>
    </row>
    <row r="63" spans="1:14" ht="8.25" customHeight="1">
      <c r="A63" s="128">
        <v>252006</v>
      </c>
      <c r="B63" s="105" t="s">
        <v>80</v>
      </c>
      <c r="C63" s="106">
        <v>57731</v>
      </c>
      <c r="D63" s="106">
        <v>57</v>
      </c>
      <c r="E63" s="106">
        <v>78</v>
      </c>
      <c r="F63" s="107">
        <f t="shared" si="6"/>
        <v>-21</v>
      </c>
      <c r="G63" s="106">
        <v>402</v>
      </c>
      <c r="H63" s="106">
        <v>395</v>
      </c>
      <c r="I63" s="107">
        <f t="shared" si="7"/>
        <v>7</v>
      </c>
      <c r="J63" s="107">
        <f t="shared" si="8"/>
        <v>-14</v>
      </c>
      <c r="K63" s="106">
        <f>SUM(C63+J63)-3</f>
        <v>57714</v>
      </c>
      <c r="L63" s="98" t="s">
        <v>13</v>
      </c>
      <c r="M63" s="106"/>
      <c r="N63" s="109"/>
    </row>
    <row r="64" spans="1:14" ht="8.25" customHeight="1">
      <c r="A64" s="128">
        <v>254021</v>
      </c>
      <c r="B64" s="105" t="s">
        <v>122</v>
      </c>
      <c r="C64" s="106">
        <v>101527</v>
      </c>
      <c r="D64" s="106">
        <v>80</v>
      </c>
      <c r="E64" s="106">
        <v>108</v>
      </c>
      <c r="F64" s="107">
        <f t="shared" si="6"/>
        <v>-28</v>
      </c>
      <c r="G64" s="106">
        <v>664</v>
      </c>
      <c r="H64" s="106">
        <v>624</v>
      </c>
      <c r="I64" s="107">
        <f t="shared" si="7"/>
        <v>40</v>
      </c>
      <c r="J64" s="107">
        <f t="shared" si="8"/>
        <v>12</v>
      </c>
      <c r="K64" s="106">
        <f>SUM(C64+J64)</f>
        <v>101539</v>
      </c>
      <c r="L64" s="98" t="s">
        <v>13</v>
      </c>
      <c r="M64" s="106"/>
      <c r="N64" s="109"/>
    </row>
    <row r="65" spans="1:14" ht="8.25" customHeight="1">
      <c r="A65" s="128">
        <v>351006</v>
      </c>
      <c r="B65" s="105" t="s">
        <v>11</v>
      </c>
      <c r="C65" s="106">
        <v>70021</v>
      </c>
      <c r="D65" s="106">
        <v>55</v>
      </c>
      <c r="E65" s="106">
        <v>71</v>
      </c>
      <c r="F65" s="107">
        <f t="shared" si="6"/>
        <v>-16</v>
      </c>
      <c r="G65" s="106">
        <v>438</v>
      </c>
      <c r="H65" s="106">
        <v>429</v>
      </c>
      <c r="I65" s="107">
        <f t="shared" si="7"/>
        <v>9</v>
      </c>
      <c r="J65" s="107">
        <f t="shared" si="8"/>
        <v>-7</v>
      </c>
      <c r="K65" s="106">
        <f>SUM(C65+J65)+2</f>
        <v>70016</v>
      </c>
      <c r="L65" s="98" t="s">
        <v>13</v>
      </c>
      <c r="M65" s="106"/>
      <c r="N65" s="109"/>
    </row>
    <row r="66" spans="1:14" ht="8.25" customHeight="1">
      <c r="A66" s="128">
        <v>352011</v>
      </c>
      <c r="B66" s="105" t="s">
        <v>57</v>
      </c>
      <c r="C66" s="106">
        <v>48640</v>
      </c>
      <c r="D66" s="106">
        <v>26</v>
      </c>
      <c r="E66" s="106">
        <v>84</v>
      </c>
      <c r="F66" s="107">
        <f t="shared" si="6"/>
        <v>-58</v>
      </c>
      <c r="G66" s="106">
        <v>293</v>
      </c>
      <c r="H66" s="106">
        <v>237</v>
      </c>
      <c r="I66" s="107">
        <f t="shared" si="7"/>
        <v>56</v>
      </c>
      <c r="J66" s="107">
        <f t="shared" si="8"/>
        <v>-2</v>
      </c>
      <c r="K66" s="106">
        <f>SUM(C66+J66)-1</f>
        <v>48637</v>
      </c>
      <c r="L66" s="98" t="s">
        <v>13</v>
      </c>
      <c r="M66" s="106"/>
      <c r="N66" s="109"/>
    </row>
    <row r="67" spans="1:14" ht="8.25" customHeight="1">
      <c r="A67" s="128">
        <v>355022</v>
      </c>
      <c r="B67" s="105" t="s">
        <v>123</v>
      </c>
      <c r="C67" s="106">
        <v>75948</v>
      </c>
      <c r="D67" s="106">
        <v>41</v>
      </c>
      <c r="E67" s="106">
        <v>65</v>
      </c>
      <c r="F67" s="107">
        <f t="shared" si="6"/>
        <v>-24</v>
      </c>
      <c r="G67" s="106">
        <v>629</v>
      </c>
      <c r="H67" s="106">
        <v>612</v>
      </c>
      <c r="I67" s="107">
        <f t="shared" si="7"/>
        <v>17</v>
      </c>
      <c r="J67" s="107">
        <f t="shared" si="8"/>
        <v>-7</v>
      </c>
      <c r="K67" s="106">
        <v>75941</v>
      </c>
      <c r="L67" s="98" t="s">
        <v>13</v>
      </c>
      <c r="M67" s="106"/>
      <c r="N67" s="109"/>
    </row>
    <row r="68" spans="1:14" ht="8.25" customHeight="1">
      <c r="A68" s="128">
        <v>359038</v>
      </c>
      <c r="B68" s="105" t="s">
        <v>62</v>
      </c>
      <c r="C68" s="106">
        <v>47898</v>
      </c>
      <c r="D68" s="106">
        <v>52</v>
      </c>
      <c r="E68" s="106">
        <v>64</v>
      </c>
      <c r="F68" s="107">
        <f t="shared" si="6"/>
        <v>-12</v>
      </c>
      <c r="G68" s="106">
        <v>322</v>
      </c>
      <c r="H68" s="106">
        <v>269</v>
      </c>
      <c r="I68" s="107">
        <f t="shared" si="7"/>
        <v>53</v>
      </c>
      <c r="J68" s="107">
        <f t="shared" si="8"/>
        <v>41</v>
      </c>
      <c r="K68" s="106">
        <f>SUM(C68+J68)-1</f>
        <v>47938</v>
      </c>
      <c r="L68" s="98" t="s">
        <v>13</v>
      </c>
      <c r="M68" s="106"/>
      <c r="N68" s="109"/>
    </row>
    <row r="69" spans="1:14" ht="8.25" customHeight="1">
      <c r="A69" s="128">
        <v>454032</v>
      </c>
      <c r="B69" s="105" t="s">
        <v>124</v>
      </c>
      <c r="C69" s="106">
        <v>56269</v>
      </c>
      <c r="D69" s="106">
        <v>45</v>
      </c>
      <c r="E69" s="106">
        <v>47</v>
      </c>
      <c r="F69" s="107">
        <f t="shared" si="6"/>
        <v>-2</v>
      </c>
      <c r="G69" s="106">
        <v>439</v>
      </c>
      <c r="H69" s="106">
        <v>322</v>
      </c>
      <c r="I69" s="107">
        <f t="shared" si="7"/>
        <v>117</v>
      </c>
      <c r="J69" s="107">
        <f t="shared" si="8"/>
        <v>115</v>
      </c>
      <c r="K69" s="106">
        <f>SUM(C69+J69)</f>
        <v>56384</v>
      </c>
      <c r="L69" s="98" t="s">
        <v>13</v>
      </c>
      <c r="M69" s="106"/>
      <c r="N69" s="109"/>
    </row>
    <row r="70" spans="1:14" ht="8.25" customHeight="1">
      <c r="A70" s="128">
        <v>456015</v>
      </c>
      <c r="B70" s="105" t="s">
        <v>101</v>
      </c>
      <c r="C70" s="106">
        <v>54962</v>
      </c>
      <c r="D70" s="106">
        <v>41</v>
      </c>
      <c r="E70" s="106">
        <v>66</v>
      </c>
      <c r="F70" s="107">
        <f t="shared" si="6"/>
        <v>-25</v>
      </c>
      <c r="G70" s="106">
        <v>358</v>
      </c>
      <c r="H70" s="106">
        <v>194</v>
      </c>
      <c r="I70" s="107">
        <f t="shared" si="7"/>
        <v>164</v>
      </c>
      <c r="J70" s="107">
        <f t="shared" si="8"/>
        <v>139</v>
      </c>
      <c r="K70" s="106">
        <f>SUM(C70+J70)+1</f>
        <v>55102</v>
      </c>
      <c r="L70" s="98" t="s">
        <v>13</v>
      </c>
      <c r="M70" s="106"/>
      <c r="N70" s="109"/>
    </row>
    <row r="71" spans="1:14" ht="8.25" customHeight="1">
      <c r="A71" s="128">
        <v>459024</v>
      </c>
      <c r="B71" s="105" t="s">
        <v>125</v>
      </c>
      <c r="C71" s="106">
        <v>47261</v>
      </c>
      <c r="D71" s="106">
        <v>35</v>
      </c>
      <c r="E71" s="106">
        <v>54</v>
      </c>
      <c r="F71" s="107">
        <f t="shared" si="6"/>
        <v>-19</v>
      </c>
      <c r="G71" s="106">
        <v>207</v>
      </c>
      <c r="H71" s="106">
        <v>189</v>
      </c>
      <c r="I71" s="107">
        <f t="shared" si="7"/>
        <v>18</v>
      </c>
      <c r="J71" s="107">
        <f t="shared" si="8"/>
        <v>-1</v>
      </c>
      <c r="K71" s="106">
        <f>SUM(C71+J71)+3</f>
        <v>47263</v>
      </c>
      <c r="L71" s="98" t="s">
        <v>13</v>
      </c>
      <c r="M71" s="106"/>
      <c r="N71" s="109"/>
    </row>
    <row r="72" spans="1:14" ht="6" customHeight="1">
      <c r="A72" s="144" t="s">
        <v>96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98" t="s">
        <v>13</v>
      </c>
      <c r="M72" s="108"/>
      <c r="N72" s="109"/>
    </row>
    <row r="73" spans="1:12" ht="9" customHeight="1">
      <c r="A73" s="141" t="s">
        <v>17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98" t="s">
        <v>13</v>
      </c>
    </row>
    <row r="74" spans="1:12" ht="16.7" customHeight="1">
      <c r="A74" s="145" t="s">
        <v>131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98" t="s">
        <v>13</v>
      </c>
    </row>
    <row r="75" spans="1:12" ht="17.45" customHeight="1">
      <c r="A75" s="141" t="s">
        <v>89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98" t="s">
        <v>13</v>
      </c>
    </row>
    <row r="76" spans="1:12" ht="9" customHeight="1">
      <c r="A76" s="141" t="s">
        <v>130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98" t="s">
        <v>13</v>
      </c>
    </row>
    <row r="77" spans="1:12" s="130" customFormat="1" ht="12.75">
      <c r="A77" s="98" t="s">
        <v>14</v>
      </c>
      <c r="B77" s="98" t="s">
        <v>14</v>
      </c>
      <c r="C77" s="98" t="s">
        <v>14</v>
      </c>
      <c r="D77" s="98" t="s">
        <v>14</v>
      </c>
      <c r="E77" s="98" t="s">
        <v>14</v>
      </c>
      <c r="F77" s="98" t="s">
        <v>14</v>
      </c>
      <c r="G77" s="98" t="s">
        <v>14</v>
      </c>
      <c r="H77" s="98" t="s">
        <v>14</v>
      </c>
      <c r="I77" s="98" t="s">
        <v>14</v>
      </c>
      <c r="J77" s="98" t="s">
        <v>14</v>
      </c>
      <c r="K77" s="98" t="s">
        <v>14</v>
      </c>
      <c r="L77" s="98" t="s">
        <v>22</v>
      </c>
    </row>
    <row r="78" spans="1:12" s="131" customFormat="1" ht="12.75">
      <c r="A78" s="105"/>
      <c r="C78" s="105"/>
      <c r="D78" s="105"/>
      <c r="E78" s="105"/>
      <c r="F78" s="106"/>
      <c r="G78" s="105"/>
      <c r="H78" s="105"/>
      <c r="I78" s="105"/>
      <c r="J78" s="105"/>
      <c r="K78" s="105"/>
      <c r="L78" s="130"/>
    </row>
    <row r="79" spans="1:12" s="131" customFormat="1" ht="12.75">
      <c r="A79" s="105"/>
      <c r="C79" s="132"/>
      <c r="D79" s="132"/>
      <c r="E79" s="132"/>
      <c r="F79" s="132"/>
      <c r="G79" s="108"/>
      <c r="H79" s="108"/>
      <c r="I79" s="132"/>
      <c r="J79" s="132"/>
      <c r="K79" s="132"/>
      <c r="L79" s="130"/>
    </row>
    <row r="80" spans="3:11" ht="12.75">
      <c r="C80" s="132"/>
      <c r="D80" s="132"/>
      <c r="E80" s="132"/>
      <c r="F80" s="132"/>
      <c r="G80" s="108"/>
      <c r="H80" s="108"/>
      <c r="I80" s="132"/>
      <c r="J80" s="132"/>
      <c r="K80" s="132"/>
    </row>
    <row r="81" spans="3:11" ht="12.75">
      <c r="C81" s="108"/>
      <c r="D81" s="108"/>
      <c r="E81" s="108"/>
      <c r="F81" s="108"/>
      <c r="G81" s="108"/>
      <c r="H81" s="108"/>
      <c r="I81" s="108"/>
      <c r="J81" s="108"/>
      <c r="K81" s="108"/>
    </row>
    <row r="82" ht="12.75">
      <c r="F82" s="106"/>
    </row>
    <row r="83" ht="12.75">
      <c r="F83" s="106"/>
    </row>
    <row r="84" ht="12.75">
      <c r="F84" s="106"/>
    </row>
    <row r="85" ht="12.75">
      <c r="F85" s="106"/>
    </row>
    <row r="86" ht="12.75">
      <c r="F86" s="106"/>
    </row>
    <row r="87" ht="12.75">
      <c r="F87" s="106"/>
    </row>
    <row r="88" ht="12.75">
      <c r="F88" s="106"/>
    </row>
    <row r="89" ht="12.75">
      <c r="F89" s="106"/>
    </row>
    <row r="90" ht="12.75">
      <c r="F90" s="106"/>
    </row>
  </sheetData>
  <mergeCells count="7">
    <mergeCell ref="A76:K76"/>
    <mergeCell ref="A1:K1"/>
    <mergeCell ref="A56:K56"/>
    <mergeCell ref="A72:K72"/>
    <mergeCell ref="A73:K73"/>
    <mergeCell ref="A74:K74"/>
    <mergeCell ref="A75:K75"/>
  </mergeCells>
  <printOptions/>
  <pageMargins left="0.5905511811023623" right="0.5905511811023623" top="0.5905511811023623" bottom="0.984251968503937" header="0.31496062992125984" footer="0.31496062992125984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2022-12-06T11:20:37Z</dcterms:created>
  <dcterms:modified xsi:type="dcterms:W3CDTF">2023-01-17T11:48:50Z</dcterms:modified>
  <cp:category/>
  <cp:version/>
  <cp:contentType/>
  <cp:contentStatus/>
</cp:coreProperties>
</file>