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2274789C-F61B-4D1E-BD7D-C831EB62AF4A}" xr6:coauthVersionLast="47" xr6:coauthVersionMax="47" xr10:uidLastSave="{00000000-0000-0000-0000-000000000000}"/>
  <bookViews>
    <workbookView xWindow="-120" yWindow="-120" windowWidth="29040" windowHeight="17520" tabRatio="904" firstSheet="9" activeTab="10" xr2:uid="{00000000-000D-0000-FFFF-FFFF00000000}"/>
  </bookViews>
  <sheets>
    <sheet name="SEE_Januar_BarrFrei" sheetId="92" r:id="rId1"/>
    <sheet name="SEE_Februar_BarrFrei" sheetId="72" r:id="rId2"/>
    <sheet name="SEE_März_BarrFrei" sheetId="86" r:id="rId3"/>
    <sheet name="SEE_April_BarrFrei" sheetId="87" r:id="rId4"/>
    <sheet name="SEE_Mai_Barrfrei" sheetId="91" r:id="rId5"/>
    <sheet name="SEE_Juni_Barrfrei" sheetId="89" r:id="rId6"/>
    <sheet name="SEE_Juli_Barrfrei" sheetId="90" r:id="rId7"/>
    <sheet name="SEE_August_Barrfrei" sheetId="93" r:id="rId8"/>
    <sheet name="SEE_September_Barrfrei" sheetId="94" r:id="rId9"/>
    <sheet name="SEE_Oktober_Barrfrei" sheetId="95" r:id="rId10"/>
    <sheet name="SEE_November_Barrfrei" sheetId="96" r:id="rId11"/>
    <sheet name="SEE_Dezember_Barrfrei" sheetId="97" r:id="rId12"/>
    <sheet name="SEE_Jahresergebnis_Barrfrei" sheetId="98" r:id="rId13"/>
    <sheet name="XX_SEE_Umschlag Häfen_MM2025" sheetId="99" r:id="rId14"/>
    <sheet name="Y_SEE_Empf_Vers_MM2025" sheetId="103" r:id="rId15"/>
    <sheet name="Z_SEE_ANK_Schiff_Häfen_MM2025" sheetId="102" r:id="rId16"/>
  </sheets>
  <definedNames>
    <definedName name="_xlnm.Print_Area" localSheetId="3">SEE_April_BarrFrei!$A$1:$E$40</definedName>
    <definedName name="_xlnm.Print_Area" localSheetId="7">SEE_August_Barrfrei!$A$1:$E$40</definedName>
    <definedName name="_xlnm.Print_Area" localSheetId="11">SEE_Dezember_Barrfrei!$A$1:$E$40</definedName>
    <definedName name="_xlnm.Print_Area" localSheetId="1">SEE_Februar_BarrFrei!$A$1:$E$40</definedName>
    <definedName name="_xlnm.Print_Area" localSheetId="12">SEE_Jahresergebnis_Barrfrei!$A$1:$D$40</definedName>
    <definedName name="_xlnm.Print_Area" localSheetId="0">SEE_Januar_BarrFrei!$A$1:$E$40</definedName>
    <definedName name="_xlnm.Print_Area" localSheetId="6">SEE_Juli_Barrfrei!$A$1:$E$40</definedName>
    <definedName name="_xlnm.Print_Area" localSheetId="5">SEE_Juni_Barrfrei!$A$1:$E$40</definedName>
    <definedName name="_xlnm.Print_Area" localSheetId="4">SEE_Mai_Barrfrei!$A$1:$E$40</definedName>
    <definedName name="_xlnm.Print_Area" localSheetId="2">SEE_März_BarrFrei!$A$1:$E$40</definedName>
    <definedName name="_xlnm.Print_Area" localSheetId="10">SEE_November_Barrfrei!$A$1:$E$40</definedName>
    <definedName name="_xlnm.Print_Area" localSheetId="9">SEE_Oktober_Barrfrei!$A$1:$E$40</definedName>
    <definedName name="_xlnm.Print_Area" localSheetId="8">SEE_September_Barrfrei!$A$1:$E$40</definedName>
    <definedName name="_xlnm.Print_Area" localSheetId="13">'XX_SEE_Umschlag Häfen_MM2025'!$A$1:$I$20</definedName>
    <definedName name="_xlnm.Print_Area" localSheetId="14">Y_SEE_Empf_Vers_MM2025!$A$1:$D$17</definedName>
    <definedName name="_xlnm.Print_Area" localSheetId="15">Z_SEE_ANK_Schiff_Häfen_MM2025!$A$1:$I$20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0" i="103" l="1"/>
  <c r="E4" i="94"/>
  <c r="G16" i="99"/>
  <c r="G14" i="99"/>
  <c r="G13" i="99"/>
  <c r="G12" i="99"/>
  <c r="G11" i="99"/>
  <c r="G10" i="99"/>
  <c r="G9" i="99"/>
  <c r="G8" i="99"/>
  <c r="G7" i="99"/>
  <c r="G6" i="99"/>
  <c r="G5" i="99"/>
  <c r="G4" i="99"/>
  <c r="I16" i="99"/>
  <c r="I14" i="99"/>
  <c r="I13" i="99"/>
  <c r="I12" i="99"/>
  <c r="I11" i="99"/>
  <c r="I9" i="99"/>
  <c r="I8" i="99"/>
  <c r="I7" i="99"/>
  <c r="I6" i="99"/>
  <c r="I5" i="99"/>
  <c r="I4" i="99"/>
  <c r="G10" i="102"/>
  <c r="G17" i="102"/>
  <c r="C4" i="92"/>
  <c r="C18" i="90"/>
  <c r="C19" i="90"/>
  <c r="C23" i="89"/>
  <c r="C4" i="86"/>
  <c r="C5" i="86"/>
  <c r="C6" i="86"/>
  <c r="C7" i="86"/>
  <c r="C8" i="86"/>
  <c r="C9" i="86"/>
  <c r="C10" i="86"/>
  <c r="C11" i="86"/>
  <c r="C12" i="86"/>
  <c r="C13" i="86"/>
  <c r="C14" i="86"/>
  <c r="C15" i="86"/>
  <c r="C16" i="86"/>
  <c r="C17" i="86"/>
  <c r="C18" i="86"/>
  <c r="C19" i="86"/>
  <c r="C20" i="86"/>
  <c r="C21" i="86"/>
  <c r="C22" i="86"/>
  <c r="C23" i="86"/>
  <c r="C24" i="86"/>
  <c r="C31" i="86"/>
  <c r="C32" i="86"/>
  <c r="C33" i="86"/>
  <c r="C34" i="86"/>
  <c r="C35" i="86"/>
  <c r="C36" i="86"/>
  <c r="C37" i="86"/>
  <c r="C38" i="86"/>
  <c r="B40" i="86"/>
  <c r="C40" i="86" s="1"/>
  <c r="C10" i="103"/>
  <c r="C17" i="103" s="1"/>
  <c r="D10" i="103"/>
  <c r="D17" i="103" s="1"/>
  <c r="G17" i="99" l="1"/>
  <c r="G18" i="99" s="1"/>
  <c r="B39" i="86"/>
  <c r="C39" i="86" s="1"/>
  <c r="C23" i="92"/>
  <c r="C22" i="92"/>
  <c r="C21" i="92"/>
  <c r="C20" i="92"/>
  <c r="C19" i="92"/>
  <c r="C18" i="92"/>
  <c r="C17" i="92"/>
  <c r="C16" i="92"/>
  <c r="C15" i="92"/>
  <c r="C14" i="92"/>
  <c r="C13" i="92"/>
  <c r="C12" i="92"/>
  <c r="C11" i="92"/>
  <c r="C10" i="92"/>
  <c r="C9" i="92"/>
  <c r="C8" i="92"/>
  <c r="C7" i="92"/>
  <c r="C6" i="92"/>
  <c r="C5" i="92"/>
  <c r="D23" i="92"/>
  <c r="C24" i="72" l="1"/>
  <c r="C6" i="72"/>
  <c r="C7" i="72"/>
  <c r="C8" i="72"/>
  <c r="C9" i="72"/>
  <c r="C10" i="72"/>
  <c r="C11" i="72"/>
  <c r="C12" i="72"/>
  <c r="C13" i="72"/>
  <c r="C14" i="72"/>
  <c r="C15" i="72"/>
  <c r="C16" i="72"/>
  <c r="C17" i="72"/>
  <c r="C18" i="72"/>
  <c r="C19" i="72"/>
  <c r="C20" i="72"/>
  <c r="C21" i="72"/>
  <c r="C22" i="72"/>
  <c r="C23" i="72"/>
  <c r="C4" i="72"/>
  <c r="C10" i="102" l="1"/>
  <c r="C17" i="102" s="1"/>
  <c r="D10" i="102"/>
  <c r="D17" i="102" s="1"/>
  <c r="E10" i="102"/>
  <c r="E17" i="102" s="1"/>
  <c r="F10" i="102"/>
  <c r="F17" i="102" s="1"/>
  <c r="H10" i="102"/>
  <c r="H17" i="102" s="1"/>
  <c r="I10" i="102"/>
  <c r="I17" i="102" s="1"/>
  <c r="B10" i="102"/>
  <c r="B17" i="102" s="1"/>
  <c r="C20" i="94" l="1"/>
  <c r="C21" i="94"/>
  <c r="C21" i="90" l="1"/>
  <c r="C20" i="90"/>
  <c r="D16" i="92" l="1"/>
  <c r="E16" i="92" s="1"/>
  <c r="H16" i="99" l="1"/>
  <c r="F16" i="99"/>
  <c r="E16" i="99"/>
  <c r="D16" i="99"/>
  <c r="C16" i="99"/>
  <c r="H14" i="99"/>
  <c r="F14" i="99"/>
  <c r="E14" i="99"/>
  <c r="D14" i="99"/>
  <c r="C14" i="99"/>
  <c r="H13" i="99"/>
  <c r="F13" i="99"/>
  <c r="E13" i="99"/>
  <c r="D13" i="99"/>
  <c r="C13" i="99"/>
  <c r="H12" i="99"/>
  <c r="F12" i="99"/>
  <c r="E12" i="99"/>
  <c r="E11" i="99"/>
  <c r="D12" i="99"/>
  <c r="C12" i="99"/>
  <c r="H11" i="99"/>
  <c r="F11" i="99"/>
  <c r="D11" i="99"/>
  <c r="C11" i="99"/>
  <c r="H9" i="99"/>
  <c r="F9" i="99"/>
  <c r="E9" i="99"/>
  <c r="D9" i="99"/>
  <c r="C9" i="99"/>
  <c r="H8" i="99"/>
  <c r="F8" i="99"/>
  <c r="E8" i="99"/>
  <c r="D8" i="99"/>
  <c r="C8" i="99"/>
  <c r="H7" i="99"/>
  <c r="F7" i="99"/>
  <c r="E7" i="99"/>
  <c r="D7" i="99"/>
  <c r="C7" i="99"/>
  <c r="H5" i="99"/>
  <c r="H6" i="99"/>
  <c r="F6" i="99"/>
  <c r="E6" i="99"/>
  <c r="D6" i="99"/>
  <c r="C6" i="99"/>
  <c r="F5" i="99"/>
  <c r="E5" i="99"/>
  <c r="D5" i="99"/>
  <c r="C5" i="99"/>
  <c r="H4" i="99"/>
  <c r="F4" i="99"/>
  <c r="E4" i="99"/>
  <c r="D4" i="99"/>
  <c r="B40" i="92"/>
  <c r="B4" i="103" s="1"/>
  <c r="C4" i="99"/>
  <c r="B4" i="99" l="1"/>
  <c r="E10" i="99"/>
  <c r="E17" i="99" s="1"/>
  <c r="E18" i="99" s="1"/>
  <c r="F10" i="99"/>
  <c r="F17" i="99" s="1"/>
  <c r="F18" i="99" s="1"/>
  <c r="D10" i="99"/>
  <c r="D17" i="99" s="1"/>
  <c r="D18" i="99" s="1"/>
  <c r="I10" i="99"/>
  <c r="I17" i="99" s="1"/>
  <c r="I18" i="99" s="1"/>
  <c r="C10" i="99"/>
  <c r="C17" i="99" s="1"/>
  <c r="C18" i="99" s="1"/>
  <c r="H10" i="99"/>
  <c r="H17" i="99" s="1"/>
  <c r="H18" i="99" s="1"/>
  <c r="C36" i="96" l="1"/>
  <c r="C16" i="90" l="1"/>
  <c r="B40" i="97" l="1"/>
  <c r="B16" i="103" s="1"/>
  <c r="C38" i="97"/>
  <c r="C37" i="97"/>
  <c r="C36" i="97"/>
  <c r="C35" i="97"/>
  <c r="C34" i="97"/>
  <c r="C33" i="97"/>
  <c r="C32" i="97"/>
  <c r="C31" i="97"/>
  <c r="C24" i="97"/>
  <c r="C23" i="97"/>
  <c r="C22" i="97"/>
  <c r="C21" i="97"/>
  <c r="C20" i="97"/>
  <c r="C19" i="97"/>
  <c r="C18" i="97"/>
  <c r="C17" i="97"/>
  <c r="C16" i="97"/>
  <c r="C15" i="97"/>
  <c r="C14" i="97"/>
  <c r="C13" i="97"/>
  <c r="C12" i="97"/>
  <c r="C11" i="97"/>
  <c r="C10" i="97"/>
  <c r="C9" i="97"/>
  <c r="C8" i="97"/>
  <c r="C7" i="97"/>
  <c r="C6" i="97"/>
  <c r="C5" i="97"/>
  <c r="C4" i="97"/>
  <c r="B39" i="97" l="1"/>
  <c r="C39" i="97" s="1"/>
  <c r="B16" i="99"/>
  <c r="C40" i="97"/>
  <c r="C23" i="95"/>
  <c r="B40" i="96" l="1"/>
  <c r="B15" i="103" s="1"/>
  <c r="B17" i="103" s="1"/>
  <c r="C38" i="96"/>
  <c r="C37" i="96"/>
  <c r="C35" i="96"/>
  <c r="C34" i="96"/>
  <c r="C33" i="96"/>
  <c r="C32" i="96"/>
  <c r="C31" i="96"/>
  <c r="C24" i="96"/>
  <c r="C23" i="96"/>
  <c r="C22" i="96"/>
  <c r="C21" i="96"/>
  <c r="C20" i="96"/>
  <c r="C19" i="96"/>
  <c r="C18" i="96"/>
  <c r="C17" i="96"/>
  <c r="C16" i="96"/>
  <c r="C15" i="96"/>
  <c r="C14" i="96"/>
  <c r="C13" i="96"/>
  <c r="C12" i="96"/>
  <c r="C11" i="96"/>
  <c r="C10" i="96"/>
  <c r="C9" i="96"/>
  <c r="C8" i="96"/>
  <c r="C7" i="96"/>
  <c r="C6" i="96"/>
  <c r="C5" i="96"/>
  <c r="C4" i="96"/>
  <c r="B39" i="96" l="1"/>
  <c r="B15" i="99"/>
  <c r="C40" i="96"/>
  <c r="C39" i="96" l="1"/>
  <c r="B40" i="72"/>
  <c r="B5" i="103" s="1"/>
  <c r="B5" i="99" l="1"/>
  <c r="C40" i="92"/>
  <c r="C16" i="95"/>
  <c r="B40" i="95"/>
  <c r="B14" i="103" s="1"/>
  <c r="C38" i="95"/>
  <c r="C37" i="95"/>
  <c r="C36" i="95"/>
  <c r="C35" i="95"/>
  <c r="C34" i="95"/>
  <c r="C33" i="95"/>
  <c r="C32" i="95"/>
  <c r="C31" i="95"/>
  <c r="C24" i="95"/>
  <c r="C22" i="95"/>
  <c r="C21" i="95"/>
  <c r="C20" i="95"/>
  <c r="C19" i="95"/>
  <c r="C18" i="95"/>
  <c r="C17" i="95"/>
  <c r="C15" i="95"/>
  <c r="C14" i="95"/>
  <c r="C13" i="95"/>
  <c r="C12" i="95"/>
  <c r="C11" i="95"/>
  <c r="C10" i="95"/>
  <c r="C9" i="95"/>
  <c r="C8" i="95"/>
  <c r="C7" i="95"/>
  <c r="C6" i="95"/>
  <c r="C5" i="95"/>
  <c r="C4" i="95"/>
  <c r="B14" i="99" l="1"/>
  <c r="C40" i="95"/>
  <c r="B39" i="95"/>
  <c r="C18" i="94"/>
  <c r="C19" i="94"/>
  <c r="C39" i="95" l="1"/>
  <c r="B40" i="94" l="1"/>
  <c r="B13" i="103" s="1"/>
  <c r="C38" i="94"/>
  <c r="C37" i="94"/>
  <c r="C36" i="94"/>
  <c r="C35" i="94"/>
  <c r="C34" i="94"/>
  <c r="C33" i="94"/>
  <c r="C32" i="94"/>
  <c r="C31" i="94"/>
  <c r="C24" i="94"/>
  <c r="C23" i="94"/>
  <c r="C22" i="94"/>
  <c r="C17" i="94"/>
  <c r="C16" i="94"/>
  <c r="C15" i="94"/>
  <c r="C14" i="94"/>
  <c r="C13" i="94"/>
  <c r="C12" i="94"/>
  <c r="C11" i="94"/>
  <c r="C10" i="94"/>
  <c r="C9" i="94"/>
  <c r="C8" i="94"/>
  <c r="C7" i="94"/>
  <c r="C6" i="94"/>
  <c r="C5" i="94"/>
  <c r="C4" i="94"/>
  <c r="B13" i="99" l="1"/>
  <c r="B39" i="94"/>
  <c r="C39" i="94" s="1"/>
  <c r="C40" i="94"/>
  <c r="B40" i="93"/>
  <c r="B12" i="103" s="1"/>
  <c r="C38" i="93"/>
  <c r="C37" i="93"/>
  <c r="C36" i="93"/>
  <c r="C35" i="93"/>
  <c r="C34" i="93"/>
  <c r="C33" i="93"/>
  <c r="C32" i="93"/>
  <c r="C31" i="93"/>
  <c r="C24" i="93"/>
  <c r="C23" i="93"/>
  <c r="C22" i="93"/>
  <c r="C21" i="93"/>
  <c r="C20" i="93"/>
  <c r="C19" i="93"/>
  <c r="C18" i="93"/>
  <c r="C17" i="93"/>
  <c r="C16" i="93"/>
  <c r="C15" i="93"/>
  <c r="C14" i="93"/>
  <c r="C13" i="93"/>
  <c r="C12" i="93"/>
  <c r="C11" i="93"/>
  <c r="C10" i="93"/>
  <c r="C9" i="93"/>
  <c r="C8" i="93"/>
  <c r="C7" i="93"/>
  <c r="C6" i="93"/>
  <c r="C5" i="93"/>
  <c r="C4" i="93"/>
  <c r="D40" i="92"/>
  <c r="B39" i="92"/>
  <c r="D38" i="92"/>
  <c r="C38" i="92"/>
  <c r="D37" i="92"/>
  <c r="C37" i="92"/>
  <c r="D36" i="92"/>
  <c r="C36" i="92"/>
  <c r="D35" i="92"/>
  <c r="D35" i="72" s="1"/>
  <c r="D35" i="86" s="1"/>
  <c r="E35" i="86" s="1"/>
  <c r="C35" i="92"/>
  <c r="D34" i="92"/>
  <c r="C34" i="92"/>
  <c r="D33" i="92"/>
  <c r="D33" i="72" s="1"/>
  <c r="D33" i="86" s="1"/>
  <c r="E33" i="86" s="1"/>
  <c r="C33" i="92"/>
  <c r="D32" i="92"/>
  <c r="C32" i="92"/>
  <c r="D31" i="92"/>
  <c r="C31" i="92"/>
  <c r="D24" i="92"/>
  <c r="C24" i="92"/>
  <c r="D22" i="92"/>
  <c r="D21" i="92"/>
  <c r="D21" i="72" s="1"/>
  <c r="D21" i="86" s="1"/>
  <c r="E21" i="86" s="1"/>
  <c r="D20" i="92"/>
  <c r="D20" i="72" s="1"/>
  <c r="D19" i="92"/>
  <c r="D19" i="72" s="1"/>
  <c r="D18" i="92"/>
  <c r="D17" i="92"/>
  <c r="D15" i="92"/>
  <c r="D14" i="92"/>
  <c r="D13" i="92"/>
  <c r="D12" i="92"/>
  <c r="D11" i="92"/>
  <c r="D10" i="92"/>
  <c r="D9" i="92"/>
  <c r="D8" i="92"/>
  <c r="D7" i="92"/>
  <c r="D6" i="92"/>
  <c r="D5" i="92"/>
  <c r="D5" i="72" s="1"/>
  <c r="D5" i="86" s="1"/>
  <c r="E5" i="86" s="1"/>
  <c r="D4" i="92"/>
  <c r="D20" i="86" l="1"/>
  <c r="E20" i="86" s="1"/>
  <c r="D19" i="86"/>
  <c r="E19" i="86" s="1"/>
  <c r="D5" i="87"/>
  <c r="E5" i="72"/>
  <c r="B12" i="99"/>
  <c r="D21" i="87"/>
  <c r="E21" i="72"/>
  <c r="E34" i="92"/>
  <c r="E38" i="92"/>
  <c r="E32" i="92"/>
  <c r="E31" i="92"/>
  <c r="E35" i="92"/>
  <c r="E36" i="92"/>
  <c r="E33" i="92"/>
  <c r="E37" i="92"/>
  <c r="E13" i="92"/>
  <c r="E17" i="92"/>
  <c r="E6" i="92"/>
  <c r="E10" i="92"/>
  <c r="E14" i="92"/>
  <c r="E18" i="92"/>
  <c r="E22" i="92"/>
  <c r="E23" i="92"/>
  <c r="E5" i="92"/>
  <c r="E9" i="92"/>
  <c r="E21" i="92"/>
  <c r="E7" i="92"/>
  <c r="E11" i="92"/>
  <c r="E15" i="92"/>
  <c r="E19" i="92"/>
  <c r="E8" i="92"/>
  <c r="E12" i="92"/>
  <c r="E20" i="92"/>
  <c r="E4" i="92"/>
  <c r="E24" i="92"/>
  <c r="D39" i="92"/>
  <c r="C39" i="92"/>
  <c r="E40" i="92"/>
  <c r="C40" i="93"/>
  <c r="B39" i="93"/>
  <c r="D9" i="72"/>
  <c r="D11" i="72"/>
  <c r="D13" i="72"/>
  <c r="D17" i="72"/>
  <c r="D31" i="72"/>
  <c r="D31" i="86" s="1"/>
  <c r="E31" i="86" s="1"/>
  <c r="D4" i="72"/>
  <c r="D4" i="86" s="1"/>
  <c r="E4" i="86" s="1"/>
  <c r="D6" i="72"/>
  <c r="D14" i="72"/>
  <c r="D22" i="72"/>
  <c r="D36" i="72"/>
  <c r="D36" i="86" s="1"/>
  <c r="E36" i="86" s="1"/>
  <c r="D12" i="72"/>
  <c r="D34" i="72"/>
  <c r="D34" i="86" s="1"/>
  <c r="E34" i="86" s="1"/>
  <c r="D7" i="72"/>
  <c r="D15" i="72"/>
  <c r="D23" i="72"/>
  <c r="D37" i="72"/>
  <c r="D37" i="86" s="1"/>
  <c r="E37" i="86" s="1"/>
  <c r="D8" i="72"/>
  <c r="D16" i="72"/>
  <c r="D24" i="72"/>
  <c r="D24" i="86" s="1"/>
  <c r="E24" i="86" s="1"/>
  <c r="D38" i="72"/>
  <c r="D38" i="86" s="1"/>
  <c r="E38" i="86" s="1"/>
  <c r="D40" i="72"/>
  <c r="D40" i="86" s="1"/>
  <c r="E40" i="86" s="1"/>
  <c r="D10" i="72"/>
  <c r="D18" i="72"/>
  <c r="D32" i="72"/>
  <c r="D32" i="86" s="1"/>
  <c r="E32" i="86" s="1"/>
  <c r="C38" i="91"/>
  <c r="C37" i="91"/>
  <c r="C36" i="91"/>
  <c r="C35" i="91"/>
  <c r="C34" i="91"/>
  <c r="C33" i="91"/>
  <c r="C32" i="91"/>
  <c r="C31" i="91"/>
  <c r="C24" i="91"/>
  <c r="C23" i="91"/>
  <c r="C22" i="91"/>
  <c r="C21" i="91"/>
  <c r="C20" i="91"/>
  <c r="C19" i="91"/>
  <c r="C18" i="91"/>
  <c r="C17" i="91"/>
  <c r="C16" i="91"/>
  <c r="C15" i="91"/>
  <c r="C14" i="91"/>
  <c r="C13" i="91"/>
  <c r="C12" i="91"/>
  <c r="C11" i="91"/>
  <c r="C10" i="91"/>
  <c r="C9" i="91"/>
  <c r="C8" i="91"/>
  <c r="C7" i="91"/>
  <c r="C6" i="91"/>
  <c r="C5" i="91"/>
  <c r="C4" i="91"/>
  <c r="B40" i="91"/>
  <c r="B8" i="103" s="1"/>
  <c r="D7" i="86" l="1"/>
  <c r="E7" i="86" s="1"/>
  <c r="D17" i="86"/>
  <c r="E17" i="86" s="1"/>
  <c r="D12" i="86"/>
  <c r="E12" i="86" s="1"/>
  <c r="D16" i="86"/>
  <c r="E16" i="86" s="1"/>
  <c r="D15" i="86"/>
  <c r="E15" i="86" s="1"/>
  <c r="D11" i="86"/>
  <c r="E11" i="86" s="1"/>
  <c r="D22" i="86"/>
  <c r="E22" i="86" s="1"/>
  <c r="D9" i="86"/>
  <c r="E9" i="86" s="1"/>
  <c r="D19" i="87"/>
  <c r="D10" i="86"/>
  <c r="E10" i="86" s="1"/>
  <c r="D13" i="86"/>
  <c r="E13" i="86" s="1"/>
  <c r="D8" i="86"/>
  <c r="E8" i="86" s="1"/>
  <c r="D14" i="86"/>
  <c r="E14" i="86" s="1"/>
  <c r="D18" i="86"/>
  <c r="E18" i="86" s="1"/>
  <c r="D23" i="86"/>
  <c r="E23" i="86" s="1"/>
  <c r="D6" i="86"/>
  <c r="E6" i="86" s="1"/>
  <c r="D20" i="87"/>
  <c r="B8" i="99"/>
  <c r="E39" i="92"/>
  <c r="D35" i="87"/>
  <c r="D33" i="87"/>
  <c r="C40" i="91"/>
  <c r="C39" i="93"/>
  <c r="B39" i="91"/>
  <c r="C6" i="90"/>
  <c r="C31" i="90"/>
  <c r="C32" i="90"/>
  <c r="C33" i="90"/>
  <c r="C34" i="90"/>
  <c r="C35" i="90"/>
  <c r="C36" i="90"/>
  <c r="C37" i="90"/>
  <c r="C38" i="90"/>
  <c r="B40" i="90"/>
  <c r="B11" i="103" s="1"/>
  <c r="D14" i="87" l="1"/>
  <c r="D13" i="87"/>
  <c r="D16" i="87"/>
  <c r="D23" i="87"/>
  <c r="D22" i="87"/>
  <c r="D12" i="87"/>
  <c r="D6" i="87"/>
  <c r="D9" i="87"/>
  <c r="D11" i="87"/>
  <c r="D17" i="87"/>
  <c r="D8" i="87"/>
  <c r="D18" i="87"/>
  <c r="D10" i="87"/>
  <c r="D15" i="87"/>
  <c r="D7" i="87"/>
  <c r="B11" i="99"/>
  <c r="C40" i="90"/>
  <c r="D38" i="87"/>
  <c r="D19" i="91"/>
  <c r="D19" i="89" s="1"/>
  <c r="D37" i="87"/>
  <c r="D4" i="87"/>
  <c r="D33" i="91"/>
  <c r="D36" i="87"/>
  <c r="D35" i="91"/>
  <c r="D24" i="87"/>
  <c r="D32" i="87"/>
  <c r="D31" i="87"/>
  <c r="D5" i="91"/>
  <c r="D5" i="89" s="1"/>
  <c r="D34" i="87"/>
  <c r="C39" i="91"/>
  <c r="B39" i="90"/>
  <c r="D19" i="90" l="1"/>
  <c r="E19" i="90" s="1"/>
  <c r="D37" i="91"/>
  <c r="D35" i="89"/>
  <c r="D24" i="91"/>
  <c r="D9" i="91"/>
  <c r="D9" i="89" s="1"/>
  <c r="D14" i="91"/>
  <c r="D14" i="89" s="1"/>
  <c r="D22" i="91"/>
  <c r="D22" i="89" s="1"/>
  <c r="D33" i="89"/>
  <c r="D11" i="91"/>
  <c r="D11" i="89" s="1"/>
  <c r="D10" i="91"/>
  <c r="D10" i="89" s="1"/>
  <c r="D21" i="91"/>
  <c r="D21" i="89" s="1"/>
  <c r="D21" i="90" s="1"/>
  <c r="E21" i="90" s="1"/>
  <c r="D8" i="91"/>
  <c r="D8" i="89" s="1"/>
  <c r="D17" i="91"/>
  <c r="D17" i="89" s="1"/>
  <c r="D31" i="91"/>
  <c r="D12" i="91"/>
  <c r="D12" i="89" s="1"/>
  <c r="D23" i="91"/>
  <c r="D23" i="89" s="1"/>
  <c r="D15" i="91"/>
  <c r="D15" i="89" s="1"/>
  <c r="D20" i="91"/>
  <c r="D20" i="89" s="1"/>
  <c r="D20" i="90" s="1"/>
  <c r="E20" i="90" s="1"/>
  <c r="D13" i="91"/>
  <c r="D13" i="89" s="1"/>
  <c r="D18" i="91"/>
  <c r="D18" i="89" s="1"/>
  <c r="D32" i="91"/>
  <c r="D36" i="91"/>
  <c r="D38" i="91"/>
  <c r="D6" i="91"/>
  <c r="D6" i="89" s="1"/>
  <c r="D34" i="91"/>
  <c r="D7" i="91"/>
  <c r="D7" i="89" s="1"/>
  <c r="D16" i="91"/>
  <c r="D16" i="89" s="1"/>
  <c r="C39" i="90"/>
  <c r="D18" i="90" l="1"/>
  <c r="E18" i="90" s="1"/>
  <c r="D32" i="89"/>
  <c r="D33" i="90"/>
  <c r="D34" i="89"/>
  <c r="D24" i="89"/>
  <c r="D38" i="89"/>
  <c r="D35" i="90"/>
  <c r="D36" i="89"/>
  <c r="D31" i="89"/>
  <c r="D37" i="89"/>
  <c r="C24" i="90"/>
  <c r="C23" i="90"/>
  <c r="C22" i="90"/>
  <c r="C17" i="90"/>
  <c r="C15" i="90"/>
  <c r="C14" i="90"/>
  <c r="C13" i="90"/>
  <c r="C12" i="90"/>
  <c r="C11" i="90"/>
  <c r="C10" i="90"/>
  <c r="C9" i="90"/>
  <c r="C8" i="90"/>
  <c r="C7" i="90"/>
  <c r="C5" i="90"/>
  <c r="C4" i="90"/>
  <c r="D38" i="90" l="1"/>
  <c r="D34" i="90"/>
  <c r="D31" i="90"/>
  <c r="D33" i="93"/>
  <c r="D35" i="93"/>
  <c r="D37" i="90"/>
  <c r="D36" i="90"/>
  <c r="D32" i="90"/>
  <c r="B40" i="89"/>
  <c r="B9" i="103" s="1"/>
  <c r="C38" i="89"/>
  <c r="C37" i="89"/>
  <c r="C36" i="89"/>
  <c r="C35" i="89"/>
  <c r="C34" i="89"/>
  <c r="C33" i="89"/>
  <c r="C32" i="89"/>
  <c r="C31" i="89"/>
  <c r="C24" i="89"/>
  <c r="C22" i="89"/>
  <c r="C21" i="89"/>
  <c r="C20" i="89"/>
  <c r="C19" i="89"/>
  <c r="C18" i="89"/>
  <c r="C17" i="89"/>
  <c r="C16" i="89"/>
  <c r="C15" i="89"/>
  <c r="C14" i="89"/>
  <c r="C13" i="89"/>
  <c r="C12" i="89"/>
  <c r="C11" i="89"/>
  <c r="C10" i="89"/>
  <c r="C9" i="89"/>
  <c r="C8" i="89"/>
  <c r="C7" i="89"/>
  <c r="C6" i="89"/>
  <c r="C5" i="89"/>
  <c r="C4" i="89"/>
  <c r="B9" i="99" l="1"/>
  <c r="B39" i="89"/>
  <c r="D31" i="93"/>
  <c r="D34" i="93"/>
  <c r="D36" i="93"/>
  <c r="D37" i="93"/>
  <c r="D38" i="93"/>
  <c r="D32" i="93"/>
  <c r="C40" i="89"/>
  <c r="C39" i="89" l="1"/>
  <c r="C32" i="87"/>
  <c r="C33" i="87"/>
  <c r="C34" i="87"/>
  <c r="C35" i="87"/>
  <c r="C36" i="87"/>
  <c r="C37" i="87"/>
  <c r="C38" i="87"/>
  <c r="B40" i="87" l="1"/>
  <c r="B7" i="103" s="1"/>
  <c r="C31" i="87"/>
  <c r="C24" i="87"/>
  <c r="C23" i="87"/>
  <c r="C22" i="87"/>
  <c r="C21" i="87"/>
  <c r="C20" i="87"/>
  <c r="C19" i="87"/>
  <c r="C18" i="87"/>
  <c r="C17" i="87"/>
  <c r="C16" i="87"/>
  <c r="C15" i="87"/>
  <c r="C14" i="87"/>
  <c r="C13" i="87"/>
  <c r="C12" i="87"/>
  <c r="C11" i="87"/>
  <c r="C10" i="87"/>
  <c r="C9" i="87"/>
  <c r="C8" i="87"/>
  <c r="C7" i="87"/>
  <c r="C6" i="87"/>
  <c r="C5" i="87"/>
  <c r="C4" i="87"/>
  <c r="B39" i="87" l="1"/>
  <c r="C39" i="87" s="1"/>
  <c r="B7" i="99"/>
  <c r="C40" i="87"/>
  <c r="D7" i="90" l="1"/>
  <c r="E7" i="89"/>
  <c r="E16" i="89"/>
  <c r="D16" i="90"/>
  <c r="E14" i="89"/>
  <c r="D14" i="90"/>
  <c r="E18" i="89"/>
  <c r="D9" i="90"/>
  <c r="E9" i="89"/>
  <c r="D17" i="90"/>
  <c r="E17" i="89"/>
  <c r="E23" i="89"/>
  <c r="D23" i="90"/>
  <c r="E13" i="89"/>
  <c r="D13" i="90"/>
  <c r="E11" i="89"/>
  <c r="D11" i="90"/>
  <c r="D8" i="90"/>
  <c r="E8" i="89"/>
  <c r="E19" i="89"/>
  <c r="E15" i="89"/>
  <c r="D15" i="90"/>
  <c r="E6" i="89"/>
  <c r="D6" i="90"/>
  <c r="E10" i="89"/>
  <c r="D10" i="90"/>
  <c r="E21" i="89"/>
  <c r="E20" i="89"/>
  <c r="B6" i="103"/>
  <c r="B6" i="99" l="1"/>
  <c r="B10" i="99" s="1"/>
  <c r="B17" i="99" s="1"/>
  <c r="B18" i="99" s="1"/>
  <c r="E31" i="93"/>
  <c r="E7" i="90"/>
  <c r="D7" i="93"/>
  <c r="D20" i="93"/>
  <c r="D21" i="93"/>
  <c r="D19" i="93"/>
  <c r="D18" i="93"/>
  <c r="E13" i="90"/>
  <c r="D13" i="93"/>
  <c r="E8" i="90"/>
  <c r="D8" i="93"/>
  <c r="E16" i="90"/>
  <c r="D16" i="93"/>
  <c r="E15" i="90"/>
  <c r="D15" i="93"/>
  <c r="E9" i="90"/>
  <c r="D9" i="93"/>
  <c r="E23" i="90"/>
  <c r="D23" i="93"/>
  <c r="E14" i="90"/>
  <c r="D14" i="93"/>
  <c r="E10" i="90"/>
  <c r="D10" i="93"/>
  <c r="E6" i="90"/>
  <c r="D6" i="93"/>
  <c r="E11" i="90"/>
  <c r="D11" i="93"/>
  <c r="E17" i="90"/>
  <c r="D17" i="93"/>
  <c r="E18" i="93" l="1"/>
  <c r="D18" i="94"/>
  <c r="E10" i="93"/>
  <c r="D10" i="94"/>
  <c r="E7" i="93"/>
  <c r="D7" i="94"/>
  <c r="E23" i="93"/>
  <c r="D23" i="94"/>
  <c r="E21" i="93"/>
  <c r="D21" i="94"/>
  <c r="E20" i="93"/>
  <c r="D20" i="94"/>
  <c r="D40" i="87"/>
  <c r="E19" i="93"/>
  <c r="D19" i="94"/>
  <c r="E8" i="93"/>
  <c r="D8" i="94"/>
  <c r="E16" i="93"/>
  <c r="D16" i="94"/>
  <c r="E15" i="93"/>
  <c r="D15" i="94"/>
  <c r="E14" i="93"/>
  <c r="D14" i="94"/>
  <c r="E13" i="93"/>
  <c r="D13" i="94"/>
  <c r="E11" i="93"/>
  <c r="D11" i="94"/>
  <c r="E9" i="93"/>
  <c r="D9" i="94"/>
  <c r="E17" i="93"/>
  <c r="D17" i="94"/>
  <c r="E6" i="93"/>
  <c r="D6" i="94"/>
  <c r="B39" i="72"/>
  <c r="C5" i="72"/>
  <c r="E19" i="94" l="1"/>
  <c r="D19" i="95"/>
  <c r="E21" i="94"/>
  <c r="D21" i="95"/>
  <c r="E10" i="94"/>
  <c r="D10" i="95"/>
  <c r="E23" i="94"/>
  <c r="D23" i="95"/>
  <c r="D39" i="72"/>
  <c r="D39" i="86" s="1"/>
  <c r="E39" i="86" s="1"/>
  <c r="D40" i="91"/>
  <c r="E18" i="94"/>
  <c r="D18" i="95"/>
  <c r="E8" i="94"/>
  <c r="D8" i="95"/>
  <c r="E20" i="94"/>
  <c r="D20" i="95"/>
  <c r="E7" i="94"/>
  <c r="D7" i="95"/>
  <c r="D16" i="95"/>
  <c r="E16" i="94"/>
  <c r="D15" i="95"/>
  <c r="E15" i="94"/>
  <c r="D14" i="95"/>
  <c r="E14" i="94"/>
  <c r="D13" i="95"/>
  <c r="E13" i="94"/>
  <c r="D11" i="95"/>
  <c r="E11" i="94"/>
  <c r="D9" i="95"/>
  <c r="E9" i="94"/>
  <c r="D17" i="95"/>
  <c r="E17" i="94"/>
  <c r="D6" i="95"/>
  <c r="E6" i="94"/>
  <c r="E22" i="89"/>
  <c r="D22" i="90"/>
  <c r="E22" i="90" s="1"/>
  <c r="D5" i="90"/>
  <c r="E5" i="89"/>
  <c r="D12" i="90"/>
  <c r="E12" i="89"/>
  <c r="D24" i="90"/>
  <c r="E24" i="89"/>
  <c r="E10" i="95" l="1"/>
  <c r="D10" i="96"/>
  <c r="E17" i="95"/>
  <c r="D17" i="96"/>
  <c r="E14" i="95"/>
  <c r="D14" i="96"/>
  <c r="D40" i="89"/>
  <c r="E15" i="95"/>
  <c r="D15" i="96"/>
  <c r="D20" i="96"/>
  <c r="E20" i="95"/>
  <c r="E9" i="95"/>
  <c r="D9" i="96"/>
  <c r="E8" i="95"/>
  <c r="D8" i="96"/>
  <c r="D21" i="96"/>
  <c r="E21" i="95"/>
  <c r="E11" i="95"/>
  <c r="D11" i="96"/>
  <c r="E7" i="95"/>
  <c r="D7" i="96"/>
  <c r="E23" i="95"/>
  <c r="D23" i="96"/>
  <c r="D18" i="96"/>
  <c r="E18" i="95"/>
  <c r="E19" i="95"/>
  <c r="D19" i="96"/>
  <c r="E6" i="95"/>
  <c r="D6" i="96"/>
  <c r="E13" i="95"/>
  <c r="D13" i="96"/>
  <c r="E16" i="95"/>
  <c r="D16" i="96"/>
  <c r="D22" i="93"/>
  <c r="E12" i="90"/>
  <c r="D12" i="93"/>
  <c r="E5" i="90"/>
  <c r="D5" i="93"/>
  <c r="E24" i="90"/>
  <c r="D24" i="93"/>
  <c r="E12" i="72"/>
  <c r="E36" i="91"/>
  <c r="E36" i="89"/>
  <c r="E36" i="87"/>
  <c r="E16" i="72"/>
  <c r="E38" i="91"/>
  <c r="E38" i="89"/>
  <c r="E38" i="87"/>
  <c r="E22" i="72"/>
  <c r="E33" i="91"/>
  <c r="E33" i="87"/>
  <c r="E33" i="89"/>
  <c r="E10" i="72"/>
  <c r="E18" i="72"/>
  <c r="E23" i="72"/>
  <c r="E35" i="91"/>
  <c r="E35" i="89"/>
  <c r="E35" i="87"/>
  <c r="E13" i="72"/>
  <c r="E14" i="72"/>
  <c r="E32" i="91"/>
  <c r="E32" i="89"/>
  <c r="E32" i="87"/>
  <c r="E6" i="72"/>
  <c r="E17" i="72"/>
  <c r="E15" i="72"/>
  <c r="E7" i="72"/>
  <c r="E11" i="72"/>
  <c r="E8" i="72"/>
  <c r="E37" i="91"/>
  <c r="E37" i="89"/>
  <c r="E37" i="87"/>
  <c r="E20" i="72"/>
  <c r="E9" i="72"/>
  <c r="E19" i="72"/>
  <c r="E4" i="72"/>
  <c r="E34" i="91"/>
  <c r="E34" i="89"/>
  <c r="E34" i="87"/>
  <c r="E12" i="93" l="1"/>
  <c r="D12" i="94"/>
  <c r="E18" i="96"/>
  <c r="D18" i="97"/>
  <c r="E11" i="96"/>
  <c r="D11" i="97"/>
  <c r="D39" i="87"/>
  <c r="E9" i="96"/>
  <c r="D9" i="97"/>
  <c r="E15" i="96"/>
  <c r="D15" i="97"/>
  <c r="E8" i="96"/>
  <c r="D8" i="97"/>
  <c r="E6" i="96"/>
  <c r="D6" i="97"/>
  <c r="E17" i="96"/>
  <c r="D17" i="97"/>
  <c r="E22" i="93"/>
  <c r="D22" i="94"/>
  <c r="E23" i="96"/>
  <c r="D23" i="97"/>
  <c r="E16" i="96"/>
  <c r="D16" i="97"/>
  <c r="E21" i="96"/>
  <c r="D21" i="97"/>
  <c r="E19" i="96"/>
  <c r="D19" i="97"/>
  <c r="E20" i="96"/>
  <c r="D20" i="97"/>
  <c r="D40" i="90"/>
  <c r="E10" i="96"/>
  <c r="D10" i="97"/>
  <c r="E5" i="93"/>
  <c r="D5" i="94"/>
  <c r="E13" i="96"/>
  <c r="D13" i="97"/>
  <c r="E7" i="96"/>
  <c r="D7" i="97"/>
  <c r="E14" i="96"/>
  <c r="D14" i="97"/>
  <c r="E24" i="93"/>
  <c r="D24" i="94"/>
  <c r="E34" i="90"/>
  <c r="E33" i="90"/>
  <c r="E35" i="90"/>
  <c r="E36" i="90"/>
  <c r="E37" i="90"/>
  <c r="E32" i="90"/>
  <c r="E38" i="90"/>
  <c r="E24" i="72"/>
  <c r="E31" i="91"/>
  <c r="E31" i="87"/>
  <c r="E31" i="89"/>
  <c r="E8" i="97" l="1"/>
  <c r="B8" i="98"/>
  <c r="D8" i="98" s="1"/>
  <c r="E19" i="97"/>
  <c r="B19" i="98"/>
  <c r="D19" i="98" s="1"/>
  <c r="B15" i="98"/>
  <c r="D15" i="98" s="1"/>
  <c r="E15" i="97"/>
  <c r="E11" i="97"/>
  <c r="B11" i="98"/>
  <c r="D11" i="98" s="1"/>
  <c r="E23" i="97"/>
  <c r="B23" i="98"/>
  <c r="D23" i="98" s="1"/>
  <c r="E10" i="97"/>
  <c r="B10" i="98"/>
  <c r="D10" i="98" s="1"/>
  <c r="E12" i="94"/>
  <c r="D12" i="95"/>
  <c r="E13" i="97"/>
  <c r="B13" i="98"/>
  <c r="D13" i="98" s="1"/>
  <c r="E6" i="97"/>
  <c r="B6" i="98"/>
  <c r="D6" i="98" s="1"/>
  <c r="E9" i="97"/>
  <c r="B9" i="98"/>
  <c r="D9" i="98" s="1"/>
  <c r="D40" i="93"/>
  <c r="E21" i="97"/>
  <c r="B21" i="98"/>
  <c r="D21" i="98" s="1"/>
  <c r="E22" i="94"/>
  <c r="D22" i="95"/>
  <c r="E18" i="97"/>
  <c r="B18" i="98"/>
  <c r="D18" i="98" s="1"/>
  <c r="E14" i="97"/>
  <c r="B14" i="98"/>
  <c r="D14" i="98" s="1"/>
  <c r="E5" i="94"/>
  <c r="D5" i="95"/>
  <c r="E20" i="97"/>
  <c r="B20" i="98"/>
  <c r="D20" i="98" s="1"/>
  <c r="E16" i="97"/>
  <c r="B16" i="98"/>
  <c r="D16" i="98" s="1"/>
  <c r="D39" i="91"/>
  <c r="E7" i="97"/>
  <c r="B7" i="98"/>
  <c r="D7" i="98" s="1"/>
  <c r="E17" i="97"/>
  <c r="B17" i="98"/>
  <c r="D17" i="98" s="1"/>
  <c r="D24" i="95"/>
  <c r="E24" i="94"/>
  <c r="E35" i="93"/>
  <c r="D35" i="94"/>
  <c r="E33" i="93"/>
  <c r="D33" i="94"/>
  <c r="E36" i="93"/>
  <c r="D36" i="94"/>
  <c r="E32" i="93"/>
  <c r="D32" i="94"/>
  <c r="E37" i="93"/>
  <c r="D37" i="94"/>
  <c r="E34" i="93"/>
  <c r="D34" i="94"/>
  <c r="E38" i="93"/>
  <c r="D38" i="94"/>
  <c r="E31" i="90"/>
  <c r="E17" i="91"/>
  <c r="E17" i="87"/>
  <c r="E11" i="91"/>
  <c r="E11" i="87"/>
  <c r="E7" i="91"/>
  <c r="E7" i="87"/>
  <c r="E13" i="91"/>
  <c r="E13" i="87"/>
  <c r="E22" i="91"/>
  <c r="E22" i="87"/>
  <c r="E6" i="91"/>
  <c r="E6" i="87"/>
  <c r="E21" i="91"/>
  <c r="E21" i="87"/>
  <c r="E19" i="91"/>
  <c r="E19" i="87"/>
  <c r="E9" i="91"/>
  <c r="E9" i="87"/>
  <c r="E8" i="91"/>
  <c r="E8" i="87"/>
  <c r="E5" i="91"/>
  <c r="E5" i="87"/>
  <c r="E12" i="91"/>
  <c r="E12" i="87"/>
  <c r="E10" i="91"/>
  <c r="E10" i="87"/>
  <c r="D4" i="91"/>
  <c r="E4" i="87"/>
  <c r="E18" i="91"/>
  <c r="E18" i="87"/>
  <c r="E20" i="91"/>
  <c r="E20" i="87"/>
  <c r="E15" i="91"/>
  <c r="E15" i="87"/>
  <c r="E16" i="91"/>
  <c r="E16" i="87"/>
  <c r="E14" i="91"/>
  <c r="E14" i="87"/>
  <c r="E23" i="91"/>
  <c r="E23" i="87"/>
  <c r="D39" i="89" l="1"/>
  <c r="E24" i="95"/>
  <c r="D24" i="96"/>
  <c r="D5" i="96"/>
  <c r="E5" i="95"/>
  <c r="E22" i="95"/>
  <c r="D22" i="96"/>
  <c r="E12" i="95"/>
  <c r="D12" i="96"/>
  <c r="D38" i="95"/>
  <c r="E38" i="94"/>
  <c r="D32" i="95"/>
  <c r="E32" i="94"/>
  <c r="D36" i="95"/>
  <c r="E36" i="94"/>
  <c r="D34" i="95"/>
  <c r="E34" i="94"/>
  <c r="D33" i="95"/>
  <c r="E33" i="94"/>
  <c r="D37" i="95"/>
  <c r="E37" i="94"/>
  <c r="D35" i="95"/>
  <c r="E35" i="94"/>
  <c r="D31" i="94"/>
  <c r="E4" i="91"/>
  <c r="D4" i="89"/>
  <c r="E24" i="91"/>
  <c r="E24" i="87"/>
  <c r="E33" i="95" l="1"/>
  <c r="D33" i="96"/>
  <c r="E38" i="95"/>
  <c r="D38" i="96"/>
  <c r="E5" i="96"/>
  <c r="D5" i="97"/>
  <c r="E34" i="95"/>
  <c r="D34" i="96"/>
  <c r="E12" i="96"/>
  <c r="D12" i="97"/>
  <c r="E24" i="96"/>
  <c r="D24" i="97"/>
  <c r="E35" i="95"/>
  <c r="D35" i="96"/>
  <c r="E36" i="95"/>
  <c r="D36" i="96"/>
  <c r="E22" i="96"/>
  <c r="D22" i="97"/>
  <c r="E37" i="95"/>
  <c r="D37" i="96"/>
  <c r="E32" i="95"/>
  <c r="D32" i="96"/>
  <c r="D39" i="90"/>
  <c r="D31" i="95"/>
  <c r="E31" i="94"/>
  <c r="E4" i="89"/>
  <c r="D4" i="90"/>
  <c r="E36" i="96" l="1"/>
  <c r="D36" i="97"/>
  <c r="E5" i="97"/>
  <c r="B5" i="98"/>
  <c r="D5" i="98" s="1"/>
  <c r="D37" i="97"/>
  <c r="E37" i="96"/>
  <c r="E12" i="97"/>
  <c r="B12" i="98"/>
  <c r="D12" i="98" s="1"/>
  <c r="D38" i="97"/>
  <c r="E38" i="96"/>
  <c r="E35" i="96"/>
  <c r="D35" i="97"/>
  <c r="E31" i="95"/>
  <c r="D31" i="96"/>
  <c r="E34" i="96"/>
  <c r="D34" i="97"/>
  <c r="E33" i="96"/>
  <c r="D33" i="97"/>
  <c r="D39" i="93"/>
  <c r="E22" i="97"/>
  <c r="B22" i="98"/>
  <c r="D22" i="98" s="1"/>
  <c r="E32" i="96"/>
  <c r="D32" i="97"/>
  <c r="E24" i="97"/>
  <c r="B24" i="98"/>
  <c r="E4" i="90"/>
  <c r="D4" i="93"/>
  <c r="E4" i="93" l="1"/>
  <c r="D4" i="94"/>
  <c r="B37" i="98"/>
  <c r="D37" i="98" s="1"/>
  <c r="E37" i="97"/>
  <c r="E34" i="97"/>
  <c r="B34" i="98"/>
  <c r="D34" i="98" s="1"/>
  <c r="E38" i="97"/>
  <c r="B38" i="98"/>
  <c r="D38" i="98" s="1"/>
  <c r="D24" i="98"/>
  <c r="B40" i="98"/>
  <c r="E31" i="96"/>
  <c r="D31" i="97"/>
  <c r="B32" i="98"/>
  <c r="D32" i="98" s="1"/>
  <c r="E32" i="97"/>
  <c r="E33" i="97"/>
  <c r="B33" i="98"/>
  <c r="D33" i="98" s="1"/>
  <c r="E36" i="97"/>
  <c r="B36" i="98"/>
  <c r="D36" i="98" s="1"/>
  <c r="B35" i="98"/>
  <c r="D35" i="98" s="1"/>
  <c r="E35" i="97"/>
  <c r="C33" i="72"/>
  <c r="C31" i="72"/>
  <c r="C36" i="72"/>
  <c r="C38" i="72"/>
  <c r="C35" i="72"/>
  <c r="C34" i="72"/>
  <c r="C37" i="72"/>
  <c r="C39" i="72"/>
  <c r="C40" i="72"/>
  <c r="E33" i="72"/>
  <c r="C32" i="72"/>
  <c r="E31" i="97" l="1"/>
  <c r="B31" i="98"/>
  <c r="D31" i="98" s="1"/>
  <c r="D40" i="98"/>
  <c r="D4" i="95"/>
  <c r="E39" i="91"/>
  <c r="E39" i="89"/>
  <c r="E39" i="87"/>
  <c r="E40" i="72"/>
  <c r="E35" i="72"/>
  <c r="E37" i="72"/>
  <c r="E31" i="72"/>
  <c r="E34" i="72"/>
  <c r="E36" i="72"/>
  <c r="E32" i="72"/>
  <c r="E38" i="72"/>
  <c r="E39" i="72"/>
  <c r="B39" i="98" l="1"/>
  <c r="D39" i="98" s="1"/>
  <c r="D4" i="96"/>
  <c r="E4" i="95"/>
  <c r="E39" i="90"/>
  <c r="E40" i="91"/>
  <c r="E40" i="89"/>
  <c r="E40" i="87"/>
  <c r="E4" i="96" l="1"/>
  <c r="D4" i="97"/>
  <c r="E39" i="93"/>
  <c r="D39" i="94"/>
  <c r="E40" i="90"/>
  <c r="E4" i="97" l="1"/>
  <c r="B4" i="98"/>
  <c r="D4" i="98" s="1"/>
  <c r="E40" i="93"/>
  <c r="D40" i="94"/>
  <c r="E39" i="94"/>
  <c r="D39" i="95"/>
  <c r="E39" i="95" l="1"/>
  <c r="D39" i="96"/>
  <c r="E40" i="94"/>
  <c r="D40" i="95"/>
  <c r="E40" i="95" l="1"/>
  <c r="D40" i="96"/>
  <c r="E39" i="96"/>
  <c r="D39" i="97"/>
  <c r="E39" i="97" l="1"/>
  <c r="D40" i="97"/>
  <c r="E40" i="96"/>
  <c r="E40" i="97" l="1"/>
</calcChain>
</file>

<file path=xl/sharedStrings.xml><?xml version="1.0" encoding="utf-8"?>
<sst xmlns="http://schemas.openxmlformats.org/spreadsheetml/2006/main" count="1459" uniqueCount="137">
  <si>
    <t>Ausgewählte Häfen</t>
  </si>
  <si>
    <t>Bützfleth</t>
  </si>
  <si>
    <t>Cuxhaven</t>
  </si>
  <si>
    <t>Brake</t>
  </si>
  <si>
    <t>Nordenham</t>
  </si>
  <si>
    <t>Wilhelmshaven</t>
  </si>
  <si>
    <t>Emden</t>
  </si>
  <si>
    <t>Papenburg</t>
  </si>
  <si>
    <t>JadeWeserPort</t>
  </si>
  <si>
    <t>Insgesamt</t>
  </si>
  <si>
    <t>Güterabteilungen</t>
  </si>
  <si>
    <t>1) Einheitliches Güterverzeichnis der Verkehrsstatistiken (NST-2007)</t>
  </si>
  <si>
    <t>3) Nicht identifizierbare Güter in Containern sowie sonstige nichtidentifizierbare Güter</t>
  </si>
  <si>
    <t>Übrige Seehäfen in Niedersachsen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</si>
  <si>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</si>
  <si>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</si>
  <si>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</si>
  <si>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</si>
  <si>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</si>
  <si>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</si>
  <si>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</si>
  <si>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</si>
  <si>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</si>
  <si>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</si>
  <si>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</si>
  <si>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</si>
  <si>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</si>
  <si>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</si>
  <si>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</si>
  <si>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t>17 Umzugsgut und sonstige nichtmarktbestimmte Güter</t>
  </si>
  <si>
    <t>18 Sammelgut</t>
  </si>
  <si>
    <t>20 Sonstige Güter a.n.g.</t>
  </si>
  <si>
    <t>2) NST 16.2 - Paletten &amp; Verpackungsmaterial;  NST 16.1 - Leere Container und Wechselbehälter zählen nicht zum Seegüterumschlag</t>
  </si>
  <si>
    <r>
      <t>19 Gutart unbekannt</t>
    </r>
    <r>
      <rPr>
        <vertAlign val="superscript"/>
        <sz val="7"/>
        <rFont val="Arial"/>
        <family val="2"/>
      </rPr>
      <t>3)</t>
    </r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</si>
  <si>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</si>
  <si>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Zeilenende</t>
  </si>
  <si>
    <t>Spaltenende</t>
  </si>
  <si>
    <t>Tabellenende</t>
  </si>
  <si>
    <t>Veränderung
gegenüber
Vorjahresmonat
in %</t>
  </si>
  <si>
    <t>Veränderung
gegenüber
Vorjahreszeitraum
in %</t>
  </si>
  <si>
    <t>Berichtsmonat
Vorjahr</t>
  </si>
  <si>
    <t>Berichtszeitraum
Vorjahr</t>
  </si>
  <si>
    <t>Monate</t>
  </si>
  <si>
    <t>Von
insgesamt:
Brake</t>
  </si>
  <si>
    <t>Von
insgesamt:
Bützfleth</t>
  </si>
  <si>
    <t>Von
insgesamt:
Cuxhaven</t>
  </si>
  <si>
    <t>Von
insgesamt:
Emden</t>
  </si>
  <si>
    <t>Von
insgesamt:
Nordenham</t>
  </si>
  <si>
    <r>
      <t>Von 
insgesamt:
Wilhelmshaven</t>
    </r>
    <r>
      <rPr>
        <vertAlign val="superscript"/>
        <sz val="8"/>
        <rFont val="Arial"/>
        <family val="2"/>
      </rPr>
      <t>1)</t>
    </r>
  </si>
  <si>
    <r>
      <t xml:space="preserve">Januar </t>
    </r>
    <r>
      <rPr>
        <vertAlign val="superscript"/>
        <sz val="7"/>
        <rFont val="NDSFrutiger 45 Light"/>
      </rPr>
      <t xml:space="preserve">  </t>
    </r>
  </si>
  <si>
    <r>
      <t>Februar</t>
    </r>
    <r>
      <rPr>
        <vertAlign val="superscript"/>
        <sz val="7"/>
        <rFont val="NDSFrutiger 45 Light"/>
      </rPr>
      <t xml:space="preserve">  </t>
    </r>
  </si>
  <si>
    <r>
      <t xml:space="preserve">März </t>
    </r>
    <r>
      <rPr>
        <vertAlign val="superscript"/>
        <sz val="7"/>
        <rFont val="NDSFrutiger 45 Light"/>
      </rPr>
      <t xml:space="preserve">  </t>
    </r>
  </si>
  <si>
    <r>
      <t>April</t>
    </r>
    <r>
      <rPr>
        <vertAlign val="superscript"/>
        <sz val="7"/>
        <rFont val="NDSFrutiger 45 Light"/>
      </rPr>
      <t xml:space="preserve">  </t>
    </r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</si>
  <si>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</si>
  <si>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</si>
  <si>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</si>
  <si>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</si>
  <si>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</si>
  <si>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</si>
  <si>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</si>
  <si>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</si>
  <si>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Dezember</t>
  </si>
  <si>
    <t>Insgesamt in 1000t</t>
  </si>
  <si>
    <t>April</t>
  </si>
  <si>
    <t>März</t>
  </si>
  <si>
    <t>Februar</t>
  </si>
  <si>
    <t>Januar</t>
  </si>
  <si>
    <t>Von insgesamt:
Versand
in Tonnen</t>
  </si>
  <si>
    <t>Von insgesamt:
Empfang
in Tonnen</t>
  </si>
  <si>
    <t>Güterumschlag
insgesamt
in Tonnen</t>
  </si>
  <si>
    <t>1) Einschließlich Zwischenverkehr</t>
  </si>
  <si>
    <r>
      <t>Von 
insgesamt:
Wilhelmshaven</t>
    </r>
    <r>
      <rPr>
        <vertAlign val="superscript"/>
        <sz val="8"/>
        <rFont val="Arial"/>
        <family val="2"/>
      </rPr>
      <t>2)</t>
    </r>
  </si>
  <si>
    <t>Nächste Zeilen: Fußnoten 1-3</t>
  </si>
  <si>
    <t>Nächsten Zeilen: Fußnoten 1-3</t>
  </si>
  <si>
    <t>Nächste Zeile: Fußnote 1</t>
  </si>
  <si>
    <t>Nächsten Zeilen: Fußnote 1 und 2</t>
  </si>
  <si>
    <t>© Landesamt für Statistik Niedersachsen, Hannover 2025. Vervielfältigung und Verbreitung, auch auszugsweise, mit Quellenangabe gestattet.</t>
  </si>
  <si>
    <t>Güterumschlag 2024
in Tonnen</t>
  </si>
  <si>
    <r>
      <t xml:space="preserve">Güterumschlag der Seeschifffahrt im Januar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</si>
  <si>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Güterumschlag
Januar 2025
in Tonnen</t>
  </si>
  <si>
    <t>Güterumschlag
Januar-Januar 2025
in Tonnen</t>
  </si>
  <si>
    <t>Güterumschlag der Seeschifffahrt im Januar 2025 nach ausgewählten Häfen</t>
  </si>
  <si>
    <t>Güterumschlag
Februar 2025
in Tonnen</t>
  </si>
  <si>
    <t>Güterumschlag
Januar-Februar 2025
in Tonnen</t>
  </si>
  <si>
    <t>Güterumschlag der Seeschifffahrt im Februar 2025 nach ausgewählten Häfen</t>
  </si>
  <si>
    <t>Güterumschlag
März 2025
in Tonnen</t>
  </si>
  <si>
    <t>Güterumschlag
Januar-März 2025
in Tonnen</t>
  </si>
  <si>
    <t>Güterumschlag der Seeschifffahrt im März 2025 nach ausgewählten Häfen</t>
  </si>
  <si>
    <t>Güterumschlag
April 2025
in Tonnen</t>
  </si>
  <si>
    <t>Güterumschlag
Januar-April 2025
in Tonnen</t>
  </si>
  <si>
    <t>Güterumschlag der Seeschifffahrt im April 2025 nach ausgewählten Häfen</t>
  </si>
  <si>
    <t>Güterumschlag
Januar - April 2025
in Tonnen</t>
  </si>
  <si>
    <t>Güterumschlag
Mai 2025
in Tonnen</t>
  </si>
  <si>
    <t>Güterumschlag
Januar - Mai 2025
in Tonnen</t>
  </si>
  <si>
    <t>Güterumschlag der Seeschifffahrt im Mai 2025 nach ausgewählten Häfen</t>
  </si>
  <si>
    <t>Güterumschlag
Januar-Mai 2025
in Tonnen</t>
  </si>
  <si>
    <t>Güterumschlag
Juni 2025
in Tonnen</t>
  </si>
  <si>
    <t>Güterumschlag
Januar-Juni 2025
in Tonnen</t>
  </si>
  <si>
    <t>Güterumschlag der Seeschifffahrt im Juni 2025 nach ausgewählten Häfen</t>
  </si>
  <si>
    <t>Güterumschlag
Juli 2025
in Tonnen</t>
  </si>
  <si>
    <t>Güterumschlag
Januar-Juli 2025
in Tonnen</t>
  </si>
  <si>
    <t>Güterumschlag der Seeschifffahrt im Juli 2025 nach ausgewählten Häfen</t>
  </si>
  <si>
    <t>Güterumschlag
August 2025
in Tonnen</t>
  </si>
  <si>
    <t>Güterumschlag
Januar-August 2025
in Tonnen</t>
  </si>
  <si>
    <t>Güterumschlag der Seeschifffahrt im August 2025 nach ausgewählten Häfen</t>
  </si>
  <si>
    <t>Güterumschlag
September 2025
in Tonnen</t>
  </si>
  <si>
    <t>Güterumschlag
Januar-September 2025
in Tonnen</t>
  </si>
  <si>
    <t>Güterumschlag der Seeschifffahrt im September 2025 nach ausgewählten Häfen</t>
  </si>
  <si>
    <t>Güterumschlag
Oktober 2025
in Tonnen</t>
  </si>
  <si>
    <t>Güterumschlag
Januar-Oktober 2025
in Tonnen</t>
  </si>
  <si>
    <t>Güterumschlag der Seeschifffahrt im Oktober 2025 nach ausgewählten Häfen</t>
  </si>
  <si>
    <t>Güterumschlag
November 2025
in Tonnen</t>
  </si>
  <si>
    <t>Güterumschlag
Januar-November 2025
in Tonnen</t>
  </si>
  <si>
    <t>Güterumschlag der Seeschifffahrt im November 2025 nach ausgewählten Häfen</t>
  </si>
  <si>
    <t>Güterumschlag
Dezember 2025
in Tonnen</t>
  </si>
  <si>
    <t>Güterumschlag
Januar-Dezember 2025
in Tonnen</t>
  </si>
  <si>
    <t>Güterumschlag der Seeschifffahrt im Dezember 2025 nach ausgewählten Häfen</t>
  </si>
  <si>
    <t>Güterumschlag 2025
in Tonnen</t>
  </si>
  <si>
    <t>Güterumschlag der Seeschifffahrt 2025 nach ausgewählten Häfen</t>
  </si>
  <si>
    <t>Güterumschlag der Seeschifffahrt nach Empfang und Versand in Niedersachsen 2025</t>
  </si>
  <si>
    <r>
      <t xml:space="preserve">Güterumschlag der Seeschifffahrt im Februar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</si>
  <si>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März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</si>
  <si>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April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</si>
  <si>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Mai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</si>
  <si>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Juni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</si>
  <si>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Juli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</si>
  <si>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August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</si>
  <si>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September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</si>
  <si>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Oktober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</si>
  <si>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November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</si>
  <si>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im Dezember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</si>
  <si>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 xml:space="preserve">Güterumschlag der Seeschifffahrt 2025 nach Güterabteilungen im Sinne des NST-2007 </t>
    </r>
    <r>
      <rPr>
        <b/>
        <vertAlign val="superscript"/>
        <sz val="9"/>
        <rFont val="Arial"/>
        <family val="2"/>
      </rPr>
      <t>1)</t>
    </r>
  </si>
  <si>
    <r>
      <t>Anzahl der angekommenden Schiffe im seewärtigen Schiffsverkehr 2025 nach ausgewählten Häfen</t>
    </r>
    <r>
      <rPr>
        <b/>
        <vertAlign val="superscript"/>
        <sz val="9"/>
        <rFont val="Arial"/>
        <family val="2"/>
      </rPr>
      <t>1)</t>
    </r>
  </si>
  <si>
    <t>Von
insgesamt:
JadeWeserPort</t>
  </si>
  <si>
    <t>1) Bis einschließlich dem Berichtsjahr 2024 war im Güterumschlag von Wilhelmshaven auch der Güterumschlag von JadeWeserPort enthalten.</t>
  </si>
  <si>
    <t>1) Bis einschließlich dem Berichtsjahr 2024 waren in den Angaben von Wilhelmshaven auch die Angaben von JadeWeserPort enthalten.</t>
  </si>
  <si>
    <t>[z]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</si>
</sst>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0.0;\-0.0"/>
    <numFmt numFmtId="165" formatCode="#\ ###\ ##0\ \ \ \ "/>
    <numFmt numFmtId="166" formatCode="##\ ###\ ##0"/>
  </numFmts>
  <fonts count="1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7"/>
      <name val="Arial"/>
      <family val="2"/>
    </font>
    <font>
      <sz val="1"/>
      <color theme="0"/>
      <name val="Arial"/>
      <family val="2"/>
    </font>
    <font>
      <vertAlign val="superscript"/>
      <sz val="8"/>
      <name val="Arial"/>
      <family val="2"/>
    </font>
    <font>
      <sz val="7"/>
      <name val="NDSFrutiger 45 Light"/>
    </font>
    <font>
      <vertAlign val="superscript"/>
      <sz val="7"/>
      <name val="NDSFrutiger 45 Light"/>
    </font>
    <font>
      <sz val="1"/>
      <name val="NDSFrutiger 55 Roman"/>
    </font>
    <font>
      <sz val="10"/>
      <name val="NDSFrutiger 55 Roman"/>
    </font>
    <font>
      <sz val="8"/>
      <color theme="0"/>
      <name val="Arial"/>
      <family val="2"/>
    </font>
    <font>
      <sz val="1"/>
      <name val="Arial"/>
      <family val="2"/>
    </font>
    <font>
      <sz val="7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vertical="center"/>
    </xf>
    <xf numFmtId="165" fontId="4" fillId="0" borderId="0" xfId="0" applyNumberFormat="1" applyFont="1"/>
    <xf numFmtId="164" fontId="5" fillId="0" borderId="0" xfId="0" applyNumberFormat="1" applyFont="1" applyBorder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4" fillId="0" borderId="0" xfId="0" applyFont="1" applyBorder="1"/>
    <xf numFmtId="164" fontId="4" fillId="0" borderId="0" xfId="0" applyNumberFormat="1" applyFont="1" applyBorder="1"/>
    <xf numFmtId="49" fontId="5" fillId="0" borderId="0" xfId="0" applyNumberFormat="1" applyFont="1" applyBorder="1" applyAlignment="1"/>
    <xf numFmtId="166" fontId="5" fillId="0" borderId="0" xfId="0" applyNumberFormat="1" applyFont="1" applyBorder="1" applyAlignment="1"/>
    <xf numFmtId="164" fontId="5" fillId="0" borderId="0" xfId="0" applyNumberFormat="1" applyFont="1" applyBorder="1" applyAlignment="1"/>
    <xf numFmtId="0" fontId="2" fillId="0" borderId="0" xfId="0" applyFont="1" applyAlignment="1"/>
    <xf numFmtId="166" fontId="9" fillId="0" borderId="0" xfId="0" applyNumberFormat="1" applyFont="1" applyBorder="1" applyAlignment="1"/>
    <xf numFmtId="164" fontId="9" fillId="0" borderId="0" xfId="0" applyNumberFormat="1" applyFont="1" applyBorder="1" applyAlignment="1"/>
    <xf numFmtId="0" fontId="9" fillId="0" borderId="0" xfId="0" applyFont="1" applyBorder="1" applyAlignment="1">
      <alignment horizontal="left"/>
    </xf>
    <xf numFmtId="0" fontId="5" fillId="0" borderId="5" xfId="0" applyFont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1" fillId="0" borderId="4" xfId="0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Border="1" applyAlignment="1"/>
    <xf numFmtId="166" fontId="4" fillId="0" borderId="0" xfId="0" applyNumberFormat="1" applyFont="1"/>
    <xf numFmtId="0" fontId="5" fillId="0" borderId="6" xfId="0" applyFont="1" applyBorder="1" applyAlignment="1">
      <alignment vertical="center" wrapText="1"/>
    </xf>
    <xf numFmtId="0" fontId="2" fillId="0" borderId="0" xfId="1" applyFont="1" applyFill="1"/>
    <xf numFmtId="0" fontId="12" fillId="0" borderId="0" xfId="0" applyFont="1" applyFill="1"/>
    <xf numFmtId="166" fontId="5" fillId="0" borderId="0" xfId="0" applyNumberFormat="1" applyFont="1" applyBorder="1" applyAlignment="1">
      <alignment horizontal="right"/>
    </xf>
    <xf numFmtId="0" fontId="14" fillId="0" borderId="0" xfId="0" applyFont="1" applyFill="1"/>
    <xf numFmtId="0" fontId="15" fillId="0" borderId="0" xfId="0" applyFont="1" applyFill="1"/>
    <xf numFmtId="166" fontId="9" fillId="0" borderId="0" xfId="0" applyNumberFormat="1" applyFont="1" applyBorder="1" applyAlignment="1">
      <alignment horizontal="right"/>
    </xf>
    <xf numFmtId="0" fontId="10" fillId="0" borderId="0" xfId="0" applyFont="1" applyFill="1" applyBorder="1"/>
    <xf numFmtId="0" fontId="10" fillId="0" borderId="0" xfId="0" applyFont="1" applyAlignment="1">
      <alignment wrapText="1"/>
    </xf>
    <xf numFmtId="0" fontId="16" fillId="0" borderId="0" xfId="0" applyFont="1" applyFill="1"/>
    <xf numFmtId="0" fontId="4" fillId="0" borderId="0" xfId="0" applyFont="1" applyFill="1" applyAlignment="1"/>
    <xf numFmtId="0" fontId="10" fillId="0" borderId="0" xfId="0" applyFont="1" applyFill="1" applyAlignment="1" applyProtection="1"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10" fillId="0" borderId="0" xfId="0" applyFont="1" applyFill="1"/>
    <xf numFmtId="0" fontId="10" fillId="0" borderId="0" xfId="1" applyFont="1"/>
    <xf numFmtId="0" fontId="10" fillId="0" borderId="0" xfId="1" applyFont="1" applyBorder="1" applyAlignment="1"/>
    <xf numFmtId="0" fontId="12" fillId="0" borderId="0" xfId="1" applyFont="1" applyFill="1"/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2" fillId="0" borderId="0" xfId="1" applyFont="1"/>
    <xf numFmtId="0" fontId="2" fillId="0" borderId="0" xfId="1" applyFont="1" applyFill="1" applyBorder="1"/>
    <xf numFmtId="0" fontId="14" fillId="0" borderId="0" xfId="1" applyFont="1" applyFill="1"/>
    <xf numFmtId="0" fontId="3" fillId="0" borderId="0" xfId="1" applyFont="1" applyAlignment="1"/>
    <xf numFmtId="0" fontId="4" fillId="0" borderId="0" xfId="1" applyFont="1" applyFill="1" applyAlignment="1"/>
    <xf numFmtId="0" fontId="16" fillId="0" borderId="0" xfId="1" applyFont="1" applyFill="1"/>
    <xf numFmtId="0" fontId="3" fillId="0" borderId="0" xfId="1" applyFont="1" applyAlignment="1">
      <alignment vertical="center"/>
    </xf>
    <xf numFmtId="166" fontId="9" fillId="0" borderId="0" xfId="1" applyNumberFormat="1" applyFont="1" applyBorder="1" applyAlignment="1"/>
    <xf numFmtId="0" fontId="9" fillId="0" borderId="0" xfId="1" applyFont="1" applyBorder="1" applyAlignment="1">
      <alignment horizontal="left"/>
    </xf>
    <xf numFmtId="0" fontId="2" fillId="0" borderId="0" xfId="1" applyFont="1" applyAlignment="1">
      <alignment vertical="center"/>
    </xf>
    <xf numFmtId="49" fontId="5" fillId="0" borderId="0" xfId="1" applyNumberFormat="1" applyFont="1" applyBorder="1" applyAlignment="1"/>
    <xf numFmtId="0" fontId="2" fillId="0" borderId="0" xfId="1" applyFont="1" applyAlignment="1"/>
    <xf numFmtId="166" fontId="5" fillId="0" borderId="0" xfId="1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10" fillId="0" borderId="0" xfId="0" applyFont="1" applyAlignment="1"/>
    <xf numFmtId="166" fontId="5" fillId="0" borderId="0" xfId="1" applyNumberFormat="1" applyFont="1" applyBorder="1" applyAlignment="1"/>
    <xf numFmtId="166" fontId="4" fillId="0" borderId="0" xfId="0" applyNumberFormat="1" applyFont="1" applyAlignment="1"/>
    <xf numFmtId="0" fontId="4" fillId="0" borderId="0" xfId="1" applyFont="1" applyFill="1"/>
    <xf numFmtId="0" fontId="17" fillId="0" borderId="0" xfId="1" applyFont="1" applyFill="1"/>
    <xf numFmtId="0" fontId="17" fillId="0" borderId="0" xfId="1" applyFont="1" applyFill="1" applyAlignment="1">
      <alignment vertical="top"/>
    </xf>
    <xf numFmtId="166" fontId="5" fillId="0" borderId="0" xfId="0" applyNumberFormat="1" applyFont="1" applyFill="1" applyBorder="1" applyAlignment="1"/>
    <xf numFmtId="0" fontId="9" fillId="0" borderId="0" xfId="0" applyFont="1" applyBorder="1" applyAlignment="1">
      <alignment horizontal="left" wrapText="1"/>
    </xf>
    <xf numFmtId="166" fontId="18" fillId="0" borderId="0" xfId="1" applyNumberFormat="1" applyFont="1" applyBorder="1" applyAlignment="1">
      <alignment horizontal="right"/>
    </xf>
    <xf numFmtId="0" fontId="4" fillId="0" borderId="0" xfId="1" applyFont="1" applyFill="1" applyAlignment="1">
      <alignment horizontal="left" vertical="top"/>
    </xf>
    <xf numFmtId="0" fontId="7" fillId="0" borderId="7" xfId="0" applyFont="1" applyBorder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7" fillId="0" borderId="7" xfId="0" applyFont="1" applyBorder="1" applyAlignment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4" fillId="0" borderId="0" xfId="1" applyFont="1" applyFill="1" applyBorder="1" applyAlignment="1">
      <alignment vertical="top"/>
    </xf>
    <xf numFmtId="0" fontId="4" fillId="0" borderId="0" xfId="1" applyFont="1" applyAlignment="1">
      <alignment vertical="top"/>
    </xf>
    <xf numFmtId="0" fontId="10" fillId="0" borderId="0" xfId="1" applyFont="1" applyAlignment="1">
      <alignment horizontal="left" wrapText="1"/>
    </xf>
    <xf numFmtId="0" fontId="4" fillId="0" borderId="0" xfId="1" applyFont="1" applyFill="1" applyAlignment="1">
      <alignment horizontal="left"/>
    </xf>
    <xf numFmtId="0" fontId="4" fillId="0" borderId="0" xfId="1" applyFont="1" applyAlignment="1">
      <alignment horizontal="left" wrapText="1"/>
    </xf>
    <xf numFmtId="166" fontId="18" fillId="0" borderId="0" xfId="0" applyNumberFormat="1" applyFont="1" applyBorder="1" applyAlignment="1"/>
    <xf numFmtId="164" fontId="18" fillId="0" borderId="0" xfId="0" applyNumberFormat="1" applyFont="1" applyBorder="1" applyAlignment="1"/>
    <xf numFmtId="166" fontId="18" fillId="0" borderId="0" xfId="0" applyNumberFormat="1" applyFont="1" applyBorder="1" applyAlignment="1">
      <alignment horizontal="right"/>
    </xf>
  </cellXfs>
  <cellStyles count="2">
    <cellStyle name="Standard" xfId="0" builtinId="0"/>
    <cellStyle name="Standard 2" xfId="1" xr:uid="{E11FA296-FD33-4AD6-AEF7-824E89EC1214}"/>
  </cellStyles>
  <dxfs count="11"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</xdr:colOff>
      <xdr:row>24</xdr:row>
      <xdr:rowOff>51079</xdr:rowOff>
    </xdr:from>
    <xdr:to>
      <xdr:col>0</xdr:col>
      <xdr:colOff>434721</xdr:colOff>
      <xdr:row>24</xdr:row>
      <xdr:rowOff>51079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353CEFF-23A3-45C3-8814-4658B5AAE563}"/>
            </a:ext>
          </a:extLst>
        </xdr:cNvPr>
        <xdr:cNvCxnSpPr/>
      </xdr:nvCxnSpPr>
      <xdr:spPr>
        <a:xfrm>
          <a:off x="2721" y="4765954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24</xdr:row>
      <xdr:rowOff>51079</xdr:rowOff>
    </xdr:from>
    <xdr:to>
      <xdr:col>0</xdr:col>
      <xdr:colOff>435175</xdr:colOff>
      <xdr:row>24</xdr:row>
      <xdr:rowOff>51079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817FAC4-4DB8-401A-AB30-92B12BC221F9}"/>
            </a:ext>
          </a:extLst>
        </xdr:cNvPr>
        <xdr:cNvCxnSpPr/>
      </xdr:nvCxnSpPr>
      <xdr:spPr>
        <a:xfrm>
          <a:off x="3175" y="4765954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2721</xdr:colOff>
      <xdr:row>24</xdr:row>
      <xdr:rowOff>51079</xdr:rowOff>
    </xdr:from>
    <xdr:to>
      <xdr:col>0</xdr:col>
      <xdr:colOff>434721</xdr:colOff>
      <xdr:row>24</xdr:row>
      <xdr:rowOff>51079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F60A978A-1C72-4530-B98A-94F88A51C99E}"/>
            </a:ext>
          </a:extLst>
        </xdr:cNvPr>
        <xdr:cNvCxnSpPr/>
      </xdr:nvCxnSpPr>
      <xdr:spPr>
        <a:xfrm>
          <a:off x="2721" y="4727854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3653302A-A95C-4ECE-8555-9C302272B5DA}"/>
            </a:ext>
          </a:extLst>
        </xdr:cNvPr>
        <xdr:cNvCxnSpPr/>
      </xdr:nvCxnSpPr>
      <xdr:spPr>
        <a:xfrm>
          <a:off x="9525" y="4898781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283A3274-755D-498D-BC70-8013CA1C6009}"/>
            </a:ext>
          </a:extLst>
        </xdr:cNvPr>
        <xdr:cNvCxnSpPr/>
      </xdr:nvCxnSpPr>
      <xdr:spPr>
        <a:xfrm>
          <a:off x="9525" y="4898781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40EC8280-A6C1-4C89-9402-A5F2BE56B715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271ED826-35FD-4A04-93A8-6DF28751D702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B060DECF-2F31-416A-9983-E97577A1AAA5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59FFE52F-AAB1-40B3-97A5-7F5DDA47B403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AA2524D9-96B6-49A3-B996-AFB95FA7792D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19ABA1AF-87B5-43F4-83B9-268D24D9CA89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E840F565-AE92-4C79-BAA1-38D5B826A669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BBFC481B-1EA1-44FF-9D8E-71DF1E933879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2BD39245-F235-4F4B-82D2-58F1413ECFC3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CA82B2D4-7F51-4DB8-A374-D4D8CD6E0358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11DA0B6E-C39B-41BA-A7B2-CD7DDC16AEC6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0372B7C2-E874-4F64-957C-AFBCE72042E8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40A798CD-D274-4C21-A64C-55F000848065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3B69D35-B2B7-4710-8202-73D438E1A3E9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335FA98D-8D6C-4CF1-A4CB-BAB3CFF0D7CA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44A3FF76-E387-405C-AF80-A5D6C848FBEF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BBDF61D8-E45C-4459-9931-AE7FFD36F36D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</xdr:colOff>
      <xdr:row>24</xdr:row>
      <xdr:rowOff>143607</xdr:rowOff>
    </xdr:from>
    <xdr:to>
      <xdr:col>0</xdr:col>
      <xdr:colOff>434198</xdr:colOff>
      <xdr:row>24</xdr:row>
      <xdr:rowOff>143607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F0501E1-E22D-4DDD-A247-262E658FD332}"/>
            </a:ext>
          </a:extLst>
        </xdr:cNvPr>
        <xdr:cNvCxnSpPr/>
      </xdr:nvCxnSpPr>
      <xdr:spPr>
        <a:xfrm>
          <a:off x="2198" y="4752242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0</xdr:col>
      <xdr:colOff>432000</xdr:colOff>
      <xdr:row>19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3658951C-DF19-417C-8580-F2E9C6074A34}"/>
            </a:ext>
          </a:extLst>
        </xdr:cNvPr>
        <xdr:cNvCxnSpPr/>
      </xdr:nvCxnSpPr>
      <xdr:spPr>
        <a:xfrm>
          <a:off x="0" y="3777155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</xdr:colOff>
      <xdr:row>17</xdr:row>
      <xdr:rowOff>146537</xdr:rowOff>
    </xdr:from>
    <xdr:to>
      <xdr:col>0</xdr:col>
      <xdr:colOff>432003</xdr:colOff>
      <xdr:row>17</xdr:row>
      <xdr:rowOff>146537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E36DD9C9-EEEB-4643-8420-C180476C821B}"/>
            </a:ext>
          </a:extLst>
        </xdr:cNvPr>
        <xdr:cNvCxnSpPr/>
      </xdr:nvCxnSpPr>
      <xdr:spPr>
        <a:xfrm>
          <a:off x="3" y="2737337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7600C-D605-4B58-9D67-4CF279785174}">
  <dimension ref="A1:R60"/>
  <sheetViews>
    <sheetView topLeftCell="A16" zoomScale="140" zoomScaleNormal="140" workbookViewId="0">
      <selection activeCell="B43" sqref="B43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78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79</v>
      </c>
      <c r="C3" s="20" t="s">
        <v>38</v>
      </c>
      <c r="D3" s="19" t="s">
        <v>80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13739</v>
      </c>
      <c r="C4" s="13">
        <f>(B4*100)/G4-100</f>
        <v>-63.276488827114292</v>
      </c>
      <c r="D4" s="12">
        <f>B4</f>
        <v>13739</v>
      </c>
      <c r="E4" s="13">
        <f>(D4*100)/H4-100</f>
        <v>-63.276488827114292</v>
      </c>
      <c r="F4" s="63" t="s">
        <v>35</v>
      </c>
      <c r="G4" s="12">
        <v>37412</v>
      </c>
      <c r="H4" s="12">
        <v>37412</v>
      </c>
    </row>
    <row r="5" spans="1:8" s="14" customFormat="1" ht="12.75" x14ac:dyDescent="0.2">
      <c r="A5" s="11" t="s">
        <v>15</v>
      </c>
      <c r="B5" s="12">
        <v>2046180.868</v>
      </c>
      <c r="C5" s="13">
        <f t="shared" ref="C5:C23" si="0">(B5*100)/G5-100</f>
        <v>-5.3169211377253163</v>
      </c>
      <c r="D5" s="12">
        <f t="shared" ref="D5:D22" si="1">B5</f>
        <v>2046180.868</v>
      </c>
      <c r="E5" s="13">
        <f t="shared" ref="E5:E24" si="2">(D5*100)/H5-100</f>
        <v>-5.3169211377253163</v>
      </c>
      <c r="F5" s="63" t="s">
        <v>35</v>
      </c>
      <c r="G5" s="12">
        <v>2161084</v>
      </c>
      <c r="H5" s="12">
        <v>2161084</v>
      </c>
    </row>
    <row r="6" spans="1:8" s="14" customFormat="1" ht="12.75" x14ac:dyDescent="0.2">
      <c r="A6" s="11" t="s">
        <v>16</v>
      </c>
      <c r="B6" s="12">
        <v>730917</v>
      </c>
      <c r="C6" s="13">
        <f t="shared" si="0"/>
        <v>67.593977805368638</v>
      </c>
      <c r="D6" s="12">
        <f t="shared" si="1"/>
        <v>730917</v>
      </c>
      <c r="E6" s="13">
        <f t="shared" si="2"/>
        <v>67.593977805368638</v>
      </c>
      <c r="F6" s="63" t="s">
        <v>35</v>
      </c>
      <c r="G6" s="12">
        <v>436123.66599999997</v>
      </c>
      <c r="H6" s="12">
        <v>436123.66599999997</v>
      </c>
    </row>
    <row r="7" spans="1:8" s="14" customFormat="1" ht="12.75" x14ac:dyDescent="0.2">
      <c r="A7" s="11" t="s">
        <v>17</v>
      </c>
      <c r="B7" s="12">
        <v>166859</v>
      </c>
      <c r="C7" s="13">
        <f t="shared" si="0"/>
        <v>-19.670418548224035</v>
      </c>
      <c r="D7" s="12">
        <f t="shared" si="1"/>
        <v>166859</v>
      </c>
      <c r="E7" s="13">
        <f t="shared" si="2"/>
        <v>-19.670418548224035</v>
      </c>
      <c r="F7" s="63" t="s">
        <v>35</v>
      </c>
      <c r="G7" s="12">
        <v>207718</v>
      </c>
      <c r="H7" s="12">
        <v>207718</v>
      </c>
    </row>
    <row r="8" spans="1:8" s="14" customFormat="1" ht="12.75" x14ac:dyDescent="0.2">
      <c r="A8" s="11" t="s">
        <v>18</v>
      </c>
      <c r="B8" s="12"/>
      <c r="C8" s="13" t="e">
        <f t="shared" si="0"/>
        <v>#DIV/0!</v>
      </c>
      <c r="D8" s="12">
        <f t="shared" si="1"/>
        <v>0</v>
      </c>
      <c r="E8" s="13" t="e">
        <f t="shared" si="2"/>
        <v>#DIV/0!</v>
      </c>
      <c r="F8" s="63" t="s">
        <v>35</v>
      </c>
      <c r="G8" s="12">
        <v>0</v>
      </c>
      <c r="H8" s="12">
        <v>0</v>
      </c>
    </row>
    <row r="9" spans="1:8" s="14" customFormat="1" ht="12.75" x14ac:dyDescent="0.2">
      <c r="A9" s="11" t="s">
        <v>19</v>
      </c>
      <c r="B9" s="12">
        <v>183905</v>
      </c>
      <c r="C9" s="13">
        <f t="shared" si="0"/>
        <v>14.439950217797133</v>
      </c>
      <c r="D9" s="12">
        <f t="shared" si="1"/>
        <v>183905</v>
      </c>
      <c r="E9" s="13">
        <f t="shared" si="2"/>
        <v>14.439950217797133</v>
      </c>
      <c r="F9" s="63" t="s">
        <v>35</v>
      </c>
      <c r="G9" s="12">
        <v>160700</v>
      </c>
      <c r="H9" s="12">
        <v>160700</v>
      </c>
    </row>
    <row r="10" spans="1:8" s="14" customFormat="1" ht="12.75" x14ac:dyDescent="0.2">
      <c r="A10" s="11" t="s">
        <v>20</v>
      </c>
      <c r="B10" s="12">
        <v>218404</v>
      </c>
      <c r="C10" s="13">
        <f t="shared" si="0"/>
        <v>58.969917095503945</v>
      </c>
      <c r="D10" s="12">
        <f t="shared" si="1"/>
        <v>218404</v>
      </c>
      <c r="E10" s="13">
        <f t="shared" si="2"/>
        <v>58.969917095503945</v>
      </c>
      <c r="F10" s="63" t="s">
        <v>35</v>
      </c>
      <c r="G10" s="12">
        <v>137387</v>
      </c>
      <c r="H10" s="12">
        <v>137387</v>
      </c>
    </row>
    <row r="11" spans="1:8" s="14" customFormat="1" ht="12.75" x14ac:dyDescent="0.2">
      <c r="A11" s="11" t="s">
        <v>21</v>
      </c>
      <c r="B11" s="12">
        <v>306475.54800000001</v>
      </c>
      <c r="C11" s="13">
        <f t="shared" si="0"/>
        <v>46.28466981643723</v>
      </c>
      <c r="D11" s="12">
        <f t="shared" si="1"/>
        <v>306475.54800000001</v>
      </c>
      <c r="E11" s="13">
        <f t="shared" si="2"/>
        <v>46.28466981643723</v>
      </c>
      <c r="F11" s="63" t="s">
        <v>35</v>
      </c>
      <c r="G11" s="12">
        <v>209506.26500000001</v>
      </c>
      <c r="H11" s="12">
        <v>209506.26500000001</v>
      </c>
    </row>
    <row r="12" spans="1:8" s="14" customFormat="1" ht="12.75" x14ac:dyDescent="0.2">
      <c r="A12" s="11" t="s">
        <v>22</v>
      </c>
      <c r="B12" s="12">
        <v>744.78</v>
      </c>
      <c r="C12" s="13">
        <f t="shared" si="0"/>
        <v>463.50155103276086</v>
      </c>
      <c r="D12" s="12">
        <f t="shared" si="1"/>
        <v>744.78</v>
      </c>
      <c r="E12" s="13">
        <f t="shared" si="2"/>
        <v>463.50155103276086</v>
      </c>
      <c r="F12" s="63" t="s">
        <v>35</v>
      </c>
      <c r="G12" s="12">
        <v>132.16999999999999</v>
      </c>
      <c r="H12" s="12">
        <v>132.16999999999999</v>
      </c>
    </row>
    <row r="13" spans="1:8" s="14" customFormat="1" ht="12.75" x14ac:dyDescent="0.2">
      <c r="A13" s="11" t="s">
        <v>23</v>
      </c>
      <c r="B13" s="12">
        <v>45196.599000000002</v>
      </c>
      <c r="C13" s="13">
        <f t="shared" si="0"/>
        <v>-24.805476303520081</v>
      </c>
      <c r="D13" s="12">
        <f t="shared" si="1"/>
        <v>45196.599000000002</v>
      </c>
      <c r="E13" s="13">
        <f t="shared" si="2"/>
        <v>-24.805476303520081</v>
      </c>
      <c r="F13" s="63" t="s">
        <v>35</v>
      </c>
      <c r="G13" s="12">
        <v>60106.237500000003</v>
      </c>
      <c r="H13" s="12">
        <v>60106.237500000003</v>
      </c>
    </row>
    <row r="14" spans="1:8" s="14" customFormat="1" ht="12.75" x14ac:dyDescent="0.2">
      <c r="A14" s="11" t="s">
        <v>24</v>
      </c>
      <c r="B14" s="12">
        <v>34429</v>
      </c>
      <c r="C14" s="13">
        <f t="shared" si="0"/>
        <v>91.389182278058826</v>
      </c>
      <c r="D14" s="12">
        <f t="shared" si="1"/>
        <v>34429</v>
      </c>
      <c r="E14" s="13">
        <f t="shared" si="2"/>
        <v>91.389182278058826</v>
      </c>
      <c r="F14" s="63" t="s">
        <v>35</v>
      </c>
      <c r="G14" s="12">
        <v>17989</v>
      </c>
      <c r="H14" s="12">
        <v>17989</v>
      </c>
    </row>
    <row r="15" spans="1:8" s="14" customFormat="1" ht="12.75" x14ac:dyDescent="0.2">
      <c r="A15" s="11" t="s">
        <v>25</v>
      </c>
      <c r="B15" s="12">
        <v>218789</v>
      </c>
      <c r="C15" s="13">
        <f t="shared" si="0"/>
        <v>13.971955654970586</v>
      </c>
      <c r="D15" s="12">
        <f t="shared" si="1"/>
        <v>218789</v>
      </c>
      <c r="E15" s="13">
        <f t="shared" si="2"/>
        <v>13.971955654970586</v>
      </c>
      <c r="F15" s="63" t="s">
        <v>35</v>
      </c>
      <c r="G15" s="12">
        <v>191967.4</v>
      </c>
      <c r="H15" s="12">
        <v>191967.4</v>
      </c>
    </row>
    <row r="16" spans="1:8" s="14" customFormat="1" ht="12.75" x14ac:dyDescent="0.2">
      <c r="A16" s="11" t="s">
        <v>26</v>
      </c>
      <c r="B16" s="12">
        <v>139.56</v>
      </c>
      <c r="C16" s="13">
        <f t="shared" si="0"/>
        <v>-16.72037235947009</v>
      </c>
      <c r="D16" s="12">
        <f t="shared" ref="D16" si="3">B16</f>
        <v>139.56</v>
      </c>
      <c r="E16" s="13">
        <f t="shared" ref="E16" si="4">(D16*100)/H16-100</f>
        <v>-16.72037235947009</v>
      </c>
      <c r="F16" s="63" t="s">
        <v>35</v>
      </c>
      <c r="G16" s="12">
        <v>167.57999999999998</v>
      </c>
      <c r="H16" s="12">
        <v>167.57999999999998</v>
      </c>
    </row>
    <row r="17" spans="1:18" s="14" customFormat="1" ht="12.75" x14ac:dyDescent="0.2">
      <c r="A17" s="11" t="s">
        <v>27</v>
      </c>
      <c r="B17" s="12">
        <v>33148.080000000002</v>
      </c>
      <c r="C17" s="13">
        <f t="shared" si="0"/>
        <v>-25.127679946224333</v>
      </c>
      <c r="D17" s="12">
        <f>B16</f>
        <v>139.56</v>
      </c>
      <c r="E17" s="13">
        <f t="shared" si="2"/>
        <v>-16.72037235947009</v>
      </c>
      <c r="F17" s="63" t="s">
        <v>35</v>
      </c>
      <c r="G17" s="12">
        <v>44272.81</v>
      </c>
      <c r="H17" s="12">
        <v>167.57999999999998</v>
      </c>
    </row>
    <row r="18" spans="1:18" s="14" customFormat="1" ht="12.75" x14ac:dyDescent="0.2">
      <c r="A18" s="11" t="s">
        <v>28</v>
      </c>
      <c r="B18" s="12">
        <v>0</v>
      </c>
      <c r="C18" s="13" t="e">
        <f t="shared" si="0"/>
        <v>#DIV/0!</v>
      </c>
      <c r="D18" s="12">
        <f t="shared" si="1"/>
        <v>0</v>
      </c>
      <c r="E18" s="13" t="e">
        <f t="shared" si="2"/>
        <v>#DIV/0!</v>
      </c>
      <c r="F18" s="63" t="s">
        <v>35</v>
      </c>
      <c r="G18" s="12">
        <v>0</v>
      </c>
      <c r="H18" s="12">
        <v>0</v>
      </c>
    </row>
    <row r="19" spans="1:18" s="14" customFormat="1" ht="12.75" x14ac:dyDescent="0.2">
      <c r="A19" s="11" t="s">
        <v>34</v>
      </c>
      <c r="B19" s="12">
        <v>4944</v>
      </c>
      <c r="C19" s="13">
        <f t="shared" si="0"/>
        <v>-11.619592420450488</v>
      </c>
      <c r="D19" s="12">
        <f t="shared" si="1"/>
        <v>4944</v>
      </c>
      <c r="E19" s="13">
        <f t="shared" si="2"/>
        <v>-11.619592420450488</v>
      </c>
      <c r="F19" s="63" t="s">
        <v>35</v>
      </c>
      <c r="G19" s="12">
        <v>5594</v>
      </c>
      <c r="H19" s="12">
        <v>5594</v>
      </c>
    </row>
    <row r="20" spans="1:18" s="14" customFormat="1" ht="12.75" x14ac:dyDescent="0.2">
      <c r="A20" s="11" t="s">
        <v>29</v>
      </c>
      <c r="B20" s="12">
        <v>0</v>
      </c>
      <c r="C20" s="13" t="e">
        <f t="shared" si="0"/>
        <v>#DIV/0!</v>
      </c>
      <c r="D20" s="12">
        <f t="shared" si="1"/>
        <v>0</v>
      </c>
      <c r="E20" s="13" t="e">
        <f t="shared" si="2"/>
        <v>#DIV/0!</v>
      </c>
      <c r="F20" s="63" t="s">
        <v>35</v>
      </c>
      <c r="G20" s="12">
        <v>0</v>
      </c>
      <c r="H20" s="12">
        <v>0</v>
      </c>
    </row>
    <row r="21" spans="1:18" s="14" customFormat="1" ht="12.75" x14ac:dyDescent="0.2">
      <c r="A21" s="11" t="s">
        <v>30</v>
      </c>
      <c r="B21" s="12">
        <v>456</v>
      </c>
      <c r="C21" s="13">
        <f t="shared" si="0"/>
        <v>-76.519052523171979</v>
      </c>
      <c r="D21" s="12">
        <f t="shared" si="1"/>
        <v>456</v>
      </c>
      <c r="E21" s="13">
        <f t="shared" si="2"/>
        <v>-76.519052523171979</v>
      </c>
      <c r="F21" s="63" t="s">
        <v>35</v>
      </c>
      <c r="G21" s="12">
        <v>1942</v>
      </c>
      <c r="H21" s="12">
        <v>1942</v>
      </c>
    </row>
    <row r="22" spans="1:18" s="14" customFormat="1" ht="12.75" x14ac:dyDescent="0.2">
      <c r="A22" s="11" t="s">
        <v>33</v>
      </c>
      <c r="B22" s="12">
        <v>783983</v>
      </c>
      <c r="C22" s="13">
        <f t="shared" si="0"/>
        <v>73.634646178515339</v>
      </c>
      <c r="D22" s="12">
        <f t="shared" si="1"/>
        <v>783983</v>
      </c>
      <c r="E22" s="13">
        <f t="shared" si="2"/>
        <v>73.634646178515339</v>
      </c>
      <c r="F22" s="63" t="s">
        <v>35</v>
      </c>
      <c r="G22" s="12">
        <v>451513</v>
      </c>
      <c r="H22" s="12">
        <v>451513</v>
      </c>
    </row>
    <row r="23" spans="1:18" s="14" customFormat="1" ht="12.75" x14ac:dyDescent="0.2">
      <c r="A23" s="11" t="s">
        <v>31</v>
      </c>
      <c r="B23" s="12">
        <v>2474</v>
      </c>
      <c r="C23" s="13" t="e">
        <f t="shared" si="0"/>
        <v>#DIV/0!</v>
      </c>
      <c r="D23" s="12">
        <f>B23</f>
        <v>2474</v>
      </c>
      <c r="E23" s="13" t="e">
        <f t="shared" si="2"/>
        <v>#DIV/0!</v>
      </c>
      <c r="F23" s="63" t="s">
        <v>35</v>
      </c>
      <c r="G23" s="12">
        <v>0</v>
      </c>
      <c r="H23" s="12">
        <v>0</v>
      </c>
    </row>
    <row r="24" spans="1:18" s="22" customFormat="1" ht="19.350000000000001" customHeight="1" x14ac:dyDescent="0.2">
      <c r="A24" s="17" t="s">
        <v>9</v>
      </c>
      <c r="B24" s="15">
        <v>4790784.4350000005</v>
      </c>
      <c r="C24" s="16">
        <f t="shared" ref="C24" si="5">(B24*100)/G24-100</f>
        <v>16.179233165794713</v>
      </c>
      <c r="D24" s="15">
        <f>B24</f>
        <v>4790784.4350000005</v>
      </c>
      <c r="E24" s="16">
        <f t="shared" si="2"/>
        <v>16.179233165794713</v>
      </c>
      <c r="F24" s="63" t="s">
        <v>35</v>
      </c>
      <c r="G24" s="12">
        <v>4123615.1285000001</v>
      </c>
      <c r="H24" s="12">
        <v>4123615.1285000001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 t="s">
        <v>35</v>
      </c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 t="s">
        <v>35</v>
      </c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 t="s">
        <v>35</v>
      </c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81</v>
      </c>
      <c r="B29" s="73"/>
      <c r="C29" s="73"/>
      <c r="D29" s="73"/>
      <c r="E29" s="73" t="s">
        <v>35</v>
      </c>
      <c r="F29" s="60" t="s">
        <v>35</v>
      </c>
      <c r="G29" s="61"/>
    </row>
    <row r="30" spans="1:18" ht="56.25" x14ac:dyDescent="0.2">
      <c r="A30" s="23" t="s">
        <v>0</v>
      </c>
      <c r="B30" s="21" t="s">
        <v>79</v>
      </c>
      <c r="C30" s="20" t="s">
        <v>38</v>
      </c>
      <c r="D30" s="19" t="s">
        <v>80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369826</v>
      </c>
      <c r="C31" s="13">
        <f>SUM(B31/G31*100-100)</f>
        <v>-9.3528177575591229</v>
      </c>
      <c r="D31" s="12">
        <f>B31</f>
        <v>369826</v>
      </c>
      <c r="E31" s="13">
        <f>SUM(D31/H31*100-100)</f>
        <v>-9.3528177575591229</v>
      </c>
      <c r="F31" s="63" t="s">
        <v>35</v>
      </c>
      <c r="G31" s="12">
        <v>407984</v>
      </c>
      <c r="H31" s="12">
        <v>407984</v>
      </c>
    </row>
    <row r="32" spans="1:18" s="14" customFormat="1" ht="12" customHeight="1" x14ac:dyDescent="0.2">
      <c r="A32" s="8" t="s">
        <v>1</v>
      </c>
      <c r="B32" s="12">
        <v>434205</v>
      </c>
      <c r="C32" s="13">
        <f>SUM(B32/G32*100-100)</f>
        <v>13.658494448021855</v>
      </c>
      <c r="D32" s="12">
        <f t="shared" ref="D32:D39" si="6">B32</f>
        <v>434205</v>
      </c>
      <c r="E32" s="13">
        <f>SUM(D32/H32*100-100)</f>
        <v>13.658494448021855</v>
      </c>
      <c r="F32" s="63" t="s">
        <v>35</v>
      </c>
      <c r="G32" s="12">
        <v>382026</v>
      </c>
      <c r="H32" s="12">
        <v>382026</v>
      </c>
    </row>
    <row r="33" spans="1:8" s="14" customFormat="1" ht="12" customHeight="1" x14ac:dyDescent="0.2">
      <c r="A33" s="8" t="s">
        <v>2</v>
      </c>
      <c r="B33" s="12">
        <v>384453</v>
      </c>
      <c r="C33" s="13">
        <f t="shared" ref="C33:C39" si="7">SUM(B33/G33*100-100)</f>
        <v>164.93262170645738</v>
      </c>
      <c r="D33" s="12">
        <f t="shared" si="6"/>
        <v>384453</v>
      </c>
      <c r="E33" s="13">
        <f t="shared" ref="E33:E40" si="8">SUM(D33/H33*100-100)</f>
        <v>164.93262170645738</v>
      </c>
      <c r="F33" s="63" t="s">
        <v>35</v>
      </c>
      <c r="G33" s="12">
        <v>145113.5</v>
      </c>
      <c r="H33" s="12">
        <v>145113.5</v>
      </c>
    </row>
    <row r="34" spans="1:8" s="14" customFormat="1" ht="12" customHeight="1" x14ac:dyDescent="0.2">
      <c r="A34" s="8" t="s">
        <v>6</v>
      </c>
      <c r="B34" s="12">
        <v>415701</v>
      </c>
      <c r="C34" s="13">
        <f>SUM(B34/G34*100-100)</f>
        <v>31.905759162303667</v>
      </c>
      <c r="D34" s="12">
        <f t="shared" si="6"/>
        <v>415701</v>
      </c>
      <c r="E34" s="13">
        <f>SUM(D34/H34*100-100)</f>
        <v>31.905759162303667</v>
      </c>
      <c r="F34" s="63" t="s">
        <v>35</v>
      </c>
      <c r="G34" s="12">
        <v>315150</v>
      </c>
      <c r="H34" s="12">
        <v>315150</v>
      </c>
    </row>
    <row r="35" spans="1:8" s="14" customFormat="1" ht="12" customHeight="1" x14ac:dyDescent="0.2">
      <c r="A35" s="8" t="s">
        <v>8</v>
      </c>
      <c r="B35" s="12">
        <v>679612</v>
      </c>
      <c r="C35" s="13">
        <f>SUM(B35/G35*100-100)</f>
        <v>100.49503343983338</v>
      </c>
      <c r="D35" s="12">
        <f t="shared" si="6"/>
        <v>679612</v>
      </c>
      <c r="E35" s="13">
        <f>SUM(D35/H35*100-100)</f>
        <v>100.49503343983338</v>
      </c>
      <c r="F35" s="63" t="s">
        <v>35</v>
      </c>
      <c r="G35" s="12">
        <v>338967</v>
      </c>
      <c r="H35" s="12">
        <v>338967</v>
      </c>
    </row>
    <row r="36" spans="1:8" s="14" customFormat="1" ht="12" customHeight="1" x14ac:dyDescent="0.2">
      <c r="A36" s="8" t="s">
        <v>4</v>
      </c>
      <c r="B36" s="12">
        <v>138211.01500000001</v>
      </c>
      <c r="C36" s="13">
        <f t="shared" si="7"/>
        <v>153.99821188115746</v>
      </c>
      <c r="D36" s="12">
        <f t="shared" si="6"/>
        <v>138211.01500000001</v>
      </c>
      <c r="E36" s="13">
        <f t="shared" si="8"/>
        <v>153.99821188115746</v>
      </c>
      <c r="F36" s="63" t="s">
        <v>35</v>
      </c>
      <c r="G36" s="12">
        <v>54414.168499999992</v>
      </c>
      <c r="H36" s="12">
        <v>54414.168499999992</v>
      </c>
    </row>
    <row r="37" spans="1:8" s="14" customFormat="1" ht="12" customHeight="1" x14ac:dyDescent="0.2">
      <c r="A37" s="8" t="s">
        <v>7</v>
      </c>
      <c r="B37" s="12">
        <v>42785</v>
      </c>
      <c r="C37" s="13">
        <f t="shared" si="7"/>
        <v>6.454181284367138</v>
      </c>
      <c r="D37" s="12">
        <f t="shared" si="6"/>
        <v>42785</v>
      </c>
      <c r="E37" s="13">
        <f t="shared" si="8"/>
        <v>6.454181284367138</v>
      </c>
      <c r="F37" s="63" t="s">
        <v>35</v>
      </c>
      <c r="G37" s="12">
        <v>40191</v>
      </c>
      <c r="H37" s="12">
        <v>40191</v>
      </c>
    </row>
    <row r="38" spans="1:8" s="14" customFormat="1" ht="12" customHeight="1" x14ac:dyDescent="0.2">
      <c r="A38" s="8" t="s">
        <v>5</v>
      </c>
      <c r="B38" s="12">
        <v>2247774</v>
      </c>
      <c r="C38" s="13">
        <f>SUM(B38/G38*100-100)</f>
        <v>-5.5928028274606447</v>
      </c>
      <c r="D38" s="12">
        <f t="shared" si="6"/>
        <v>2247774</v>
      </c>
      <c r="E38" s="13">
        <f>SUM(D38/H38*100-100)</f>
        <v>-5.5928028274606447</v>
      </c>
      <c r="F38" s="63" t="s">
        <v>35</v>
      </c>
      <c r="G38" s="12">
        <v>2380935</v>
      </c>
      <c r="H38" s="12">
        <v>2380935</v>
      </c>
    </row>
    <row r="39" spans="1:8" s="14" customFormat="1" ht="12" customHeight="1" x14ac:dyDescent="0.2">
      <c r="A39" s="8" t="s">
        <v>13</v>
      </c>
      <c r="B39" s="12">
        <f>B40-B31-B32-B33-B34-B35-B36-B37-B38</f>
        <v>78217.420000000391</v>
      </c>
      <c r="C39" s="13">
        <f t="shared" si="7"/>
        <v>32.944910176791723</v>
      </c>
      <c r="D39" s="12">
        <f t="shared" si="6"/>
        <v>78217.420000000391</v>
      </c>
      <c r="E39" s="13">
        <f t="shared" si="8"/>
        <v>32.944910176791723</v>
      </c>
      <c r="F39" s="63" t="s">
        <v>35</v>
      </c>
      <c r="G39" s="12">
        <v>58834.459999999963</v>
      </c>
      <c r="H39" s="12">
        <v>58834.459999999963</v>
      </c>
    </row>
    <row r="40" spans="1:8" s="22" customFormat="1" ht="19.350000000000001" customHeight="1" x14ac:dyDescent="0.2">
      <c r="A40" s="17" t="s">
        <v>9</v>
      </c>
      <c r="B40" s="15">
        <f>B24</f>
        <v>4790784.4350000005</v>
      </c>
      <c r="C40" s="16">
        <f>SUM(B40/G40*100-100)</f>
        <v>16.179233165794727</v>
      </c>
      <c r="D40" s="15">
        <f t="shared" ref="D40" si="9">B40</f>
        <v>4790784.4350000005</v>
      </c>
      <c r="E40" s="16">
        <f t="shared" si="8"/>
        <v>16.179233165794727</v>
      </c>
      <c r="F40" s="63" t="s">
        <v>35</v>
      </c>
      <c r="G40" s="12">
        <v>4123615.1285000001</v>
      </c>
      <c r="H40" s="12">
        <v>4123615.1285000001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4.1" customHeight="1" x14ac:dyDescent="0.2">
      <c r="A42" s="9"/>
      <c r="B42" s="5"/>
      <c r="C42" s="3"/>
      <c r="D42" s="10"/>
      <c r="E42" s="3"/>
    </row>
    <row r="43" spans="1:8" ht="10.15" customHeight="1" x14ac:dyDescent="0.2">
      <c r="A43" s="9"/>
      <c r="B43" s="26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0.15" customHeight="1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>
      <c r="A51" s="9"/>
      <c r="B51" s="3"/>
      <c r="C51" s="3"/>
      <c r="D51" s="10"/>
      <c r="E51" s="3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R60"/>
  <sheetViews>
    <sheetView topLeftCell="A13" zoomScale="130" zoomScaleNormal="130" workbookViewId="0">
      <selection activeCell="B43" sqref="B43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120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82</v>
      </c>
      <c r="C3" s="20" t="s">
        <v>38</v>
      </c>
      <c r="D3" s="19" t="s">
        <v>83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27098</v>
      </c>
      <c r="C4" s="13">
        <f t="shared" ref="C4:C24" si="0">(B4*100)/G4-100</f>
        <v>116.95756605284228</v>
      </c>
      <c r="D4" s="12">
        <f>B4+SEE_Januar_BarrFrei!D4</f>
        <v>40837</v>
      </c>
      <c r="E4" s="13">
        <f>(D4*100)/H4-100</f>
        <v>-18.165604584986568</v>
      </c>
      <c r="F4" s="63" t="s">
        <v>35</v>
      </c>
      <c r="G4" s="12">
        <v>12490</v>
      </c>
      <c r="H4" s="12">
        <v>49902</v>
      </c>
    </row>
    <row r="5" spans="1:8" s="14" customFormat="1" ht="12.75" x14ac:dyDescent="0.2">
      <c r="A5" s="11" t="s">
        <v>15</v>
      </c>
      <c r="B5" s="12">
        <v>1867454.9109999998</v>
      </c>
      <c r="C5" s="13">
        <f t="shared" si="0"/>
        <v>-3.7813968238592821</v>
      </c>
      <c r="D5" s="12">
        <f>B5+SEE_Januar_BarrFrei!D5</f>
        <v>3913635.7790000001</v>
      </c>
      <c r="E5" s="13">
        <f t="shared" ref="E5:E24" si="1">(D5*100)/H5-100</f>
        <v>-4.5903811376595769</v>
      </c>
      <c r="F5" s="63" t="s">
        <v>35</v>
      </c>
      <c r="G5" s="12">
        <v>1940846</v>
      </c>
      <c r="H5" s="12">
        <v>4101930</v>
      </c>
    </row>
    <row r="6" spans="1:8" s="14" customFormat="1" ht="12.75" x14ac:dyDescent="0.2">
      <c r="A6" s="11" t="s">
        <v>16</v>
      </c>
      <c r="B6" s="12">
        <v>621087</v>
      </c>
      <c r="C6" s="13">
        <f t="shared" si="0"/>
        <v>100.93400194111939</v>
      </c>
      <c r="D6" s="12">
        <f>B6+SEE_Januar_BarrFrei!D6</f>
        <v>1352004</v>
      </c>
      <c r="E6" s="13">
        <f t="shared" si="1"/>
        <v>81.422579781571244</v>
      </c>
      <c r="F6" s="63" t="s">
        <v>35</v>
      </c>
      <c r="G6" s="12">
        <v>309100</v>
      </c>
      <c r="H6" s="12">
        <v>745223.66599999997</v>
      </c>
    </row>
    <row r="7" spans="1:8" s="14" customFormat="1" ht="12.75" x14ac:dyDescent="0.2">
      <c r="A7" s="11" t="s">
        <v>17</v>
      </c>
      <c r="B7" s="12">
        <v>171310</v>
      </c>
      <c r="C7" s="13">
        <f t="shared" si="0"/>
        <v>-14.341145351540817</v>
      </c>
      <c r="D7" s="12">
        <f>B7+SEE_Januar_BarrFrei!D7</f>
        <v>338169</v>
      </c>
      <c r="E7" s="13">
        <f t="shared" si="1"/>
        <v>-17.056282789931061</v>
      </c>
      <c r="F7" s="63" t="s">
        <v>35</v>
      </c>
      <c r="G7" s="12">
        <v>199991</v>
      </c>
      <c r="H7" s="12">
        <v>407709</v>
      </c>
    </row>
    <row r="8" spans="1:8" s="14" customFormat="1" ht="12.75" x14ac:dyDescent="0.2">
      <c r="A8" s="11" t="s">
        <v>18</v>
      </c>
      <c r="B8" s="12"/>
      <c r="C8" s="13" t="e">
        <f t="shared" si="0"/>
        <v>#DIV/0!</v>
      </c>
      <c r="D8" s="12">
        <f>B8+SEE_Januar_BarrFrei!D8</f>
        <v>0</v>
      </c>
      <c r="E8" s="13" t="e">
        <f t="shared" si="1"/>
        <v>#DIV/0!</v>
      </c>
      <c r="F8" s="63" t="s">
        <v>35</v>
      </c>
      <c r="G8" s="12">
        <v>0</v>
      </c>
      <c r="H8" s="12">
        <v>0</v>
      </c>
    </row>
    <row r="9" spans="1:8" s="14" customFormat="1" ht="12.75" x14ac:dyDescent="0.2">
      <c r="A9" s="11" t="s">
        <v>19</v>
      </c>
      <c r="B9" s="12">
        <v>132982</v>
      </c>
      <c r="C9" s="13">
        <f t="shared" si="0"/>
        <v>-24.962193883308885</v>
      </c>
      <c r="D9" s="12">
        <f>B9+SEE_Januar_BarrFrei!D9</f>
        <v>316887</v>
      </c>
      <c r="E9" s="13">
        <f t="shared" si="1"/>
        <v>-6.2242542613636402</v>
      </c>
      <c r="F9" s="63" t="s">
        <v>35</v>
      </c>
      <c r="G9" s="12">
        <v>177220</v>
      </c>
      <c r="H9" s="12">
        <v>337920</v>
      </c>
    </row>
    <row r="10" spans="1:8" s="14" customFormat="1" ht="12.75" x14ac:dyDescent="0.2">
      <c r="A10" s="11" t="s">
        <v>20</v>
      </c>
      <c r="B10" s="12">
        <v>144626</v>
      </c>
      <c r="C10" s="13">
        <f t="shared" si="0"/>
        <v>-12.80078621945411</v>
      </c>
      <c r="D10" s="12">
        <f>B10+SEE_Januar_BarrFrei!D10</f>
        <v>363030</v>
      </c>
      <c r="E10" s="13">
        <f t="shared" si="1"/>
        <v>19.71547664586933</v>
      </c>
      <c r="F10" s="63" t="s">
        <v>35</v>
      </c>
      <c r="G10" s="12">
        <v>165857</v>
      </c>
      <c r="H10" s="12">
        <v>303244</v>
      </c>
    </row>
    <row r="11" spans="1:8" s="14" customFormat="1" ht="12.75" x14ac:dyDescent="0.2">
      <c r="A11" s="11" t="s">
        <v>21</v>
      </c>
      <c r="B11" s="12">
        <v>311039.16000000003</v>
      </c>
      <c r="C11" s="13">
        <f t="shared" si="0"/>
        <v>8.9467048681697321</v>
      </c>
      <c r="D11" s="12">
        <f>B11+SEE_Januar_BarrFrei!D11</f>
        <v>617514.7080000001</v>
      </c>
      <c r="E11" s="13">
        <f t="shared" si="1"/>
        <v>24.749718983961088</v>
      </c>
      <c r="F11" s="63" t="s">
        <v>35</v>
      </c>
      <c r="G11" s="12">
        <v>285496.62</v>
      </c>
      <c r="H11" s="12">
        <v>495002.88500000001</v>
      </c>
    </row>
    <row r="12" spans="1:8" s="14" customFormat="1" ht="12.75" x14ac:dyDescent="0.2">
      <c r="A12" s="11" t="s">
        <v>22</v>
      </c>
      <c r="B12" s="12">
        <v>913.74</v>
      </c>
      <c r="C12" s="13">
        <f t="shared" si="0"/>
        <v>743.94569132723745</v>
      </c>
      <c r="D12" s="12">
        <f>B12+SEE_Januar_BarrFrei!D12</f>
        <v>1658.52</v>
      </c>
      <c r="E12" s="13">
        <f t="shared" si="1"/>
        <v>589.78539344535022</v>
      </c>
      <c r="F12" s="63" t="s">
        <v>35</v>
      </c>
      <c r="G12" s="12">
        <v>108.27</v>
      </c>
      <c r="H12" s="12">
        <v>240.44</v>
      </c>
    </row>
    <row r="13" spans="1:8" s="14" customFormat="1" ht="12.75" x14ac:dyDescent="0.2">
      <c r="A13" s="11" t="s">
        <v>23</v>
      </c>
      <c r="B13" s="12">
        <v>67367.991000000009</v>
      </c>
      <c r="C13" s="13">
        <f t="shared" si="0"/>
        <v>26.310460421076556</v>
      </c>
      <c r="D13" s="12">
        <f>B13+SEE_Januar_BarrFrei!D13</f>
        <v>112564.59000000001</v>
      </c>
      <c r="E13" s="13">
        <f t="shared" si="1"/>
        <v>-0.77298929468747701</v>
      </c>
      <c r="F13" s="63" t="s">
        <v>35</v>
      </c>
      <c r="G13" s="12">
        <v>53335.243000000002</v>
      </c>
      <c r="H13" s="12">
        <v>113441.48050000001</v>
      </c>
    </row>
    <row r="14" spans="1:8" s="14" customFormat="1" ht="12.75" x14ac:dyDescent="0.2">
      <c r="A14" s="11" t="s">
        <v>24</v>
      </c>
      <c r="B14" s="12">
        <v>53324</v>
      </c>
      <c r="C14" s="13">
        <f t="shared" si="0"/>
        <v>562.65689076674539</v>
      </c>
      <c r="D14" s="12">
        <f>B14+SEE_Januar_BarrFrei!D14</f>
        <v>87753</v>
      </c>
      <c r="E14" s="13">
        <f t="shared" si="1"/>
        <v>237.04486096174526</v>
      </c>
      <c r="F14" s="63" t="s">
        <v>35</v>
      </c>
      <c r="G14" s="12">
        <v>8047</v>
      </c>
      <c r="H14" s="12">
        <v>26036</v>
      </c>
    </row>
    <row r="15" spans="1:8" s="14" customFormat="1" ht="12.75" x14ac:dyDescent="0.2">
      <c r="A15" s="11" t="s">
        <v>25</v>
      </c>
      <c r="B15" s="12">
        <v>240561.5</v>
      </c>
      <c r="C15" s="13">
        <f t="shared" si="0"/>
        <v>16.952572177265466</v>
      </c>
      <c r="D15" s="12">
        <f>B15+SEE_Januar_BarrFrei!D15</f>
        <v>459350.5</v>
      </c>
      <c r="E15" s="13">
        <f t="shared" si="1"/>
        <v>15.513697794768319</v>
      </c>
      <c r="F15" s="63" t="s">
        <v>35</v>
      </c>
      <c r="G15" s="12">
        <v>205691.5</v>
      </c>
      <c r="H15" s="12">
        <v>397658.9</v>
      </c>
    </row>
    <row r="16" spans="1:8" s="14" customFormat="1" ht="12.75" x14ac:dyDescent="0.2">
      <c r="A16" s="11" t="s">
        <v>26</v>
      </c>
      <c r="B16" s="12">
        <v>142.30000000000001</v>
      </c>
      <c r="C16" s="13">
        <f t="shared" si="0"/>
        <v>64.680013887281604</v>
      </c>
      <c r="D16" s="12">
        <f>B16+SEE_Januar_BarrFrei!D16</f>
        <v>281.86</v>
      </c>
      <c r="E16" s="13">
        <f t="shared" si="1"/>
        <v>10.972872947753856</v>
      </c>
      <c r="F16" s="63" t="s">
        <v>35</v>
      </c>
      <c r="G16" s="12">
        <v>86.41</v>
      </c>
      <c r="H16" s="12">
        <v>253.98999999999998</v>
      </c>
    </row>
    <row r="17" spans="1:18" s="14" customFormat="1" ht="12.75" x14ac:dyDescent="0.2">
      <c r="A17" s="11" t="s">
        <v>27</v>
      </c>
      <c r="B17" s="12">
        <v>30545.279999999999</v>
      </c>
      <c r="C17" s="13">
        <f t="shared" si="0"/>
        <v>-38.089145948154673</v>
      </c>
      <c r="D17" s="12">
        <f>B17+SEE_Januar_BarrFrei!D17</f>
        <v>30684.84</v>
      </c>
      <c r="E17" s="13">
        <f t="shared" si="1"/>
        <v>-38.016810389232631</v>
      </c>
      <c r="F17" s="63" t="s">
        <v>35</v>
      </c>
      <c r="G17" s="12">
        <v>49337.520000000004</v>
      </c>
      <c r="H17" s="12">
        <v>49505.100000000006</v>
      </c>
    </row>
    <row r="18" spans="1:18" s="14" customFormat="1" ht="12.75" x14ac:dyDescent="0.2">
      <c r="A18" s="11" t="s">
        <v>28</v>
      </c>
      <c r="B18" s="12"/>
      <c r="C18" s="13" t="e">
        <f t="shared" si="0"/>
        <v>#DIV/0!</v>
      </c>
      <c r="D18" s="12">
        <f>B18+SEE_Januar_BarrFrei!D18</f>
        <v>0</v>
      </c>
      <c r="E18" s="13" t="e">
        <f t="shared" si="1"/>
        <v>#DIV/0!</v>
      </c>
      <c r="F18" s="63" t="s">
        <v>35</v>
      </c>
      <c r="G18" s="12">
        <v>0</v>
      </c>
      <c r="H18" s="12">
        <v>0</v>
      </c>
    </row>
    <row r="19" spans="1:18" s="14" customFormat="1" ht="12.75" x14ac:dyDescent="0.2">
      <c r="A19" s="11" t="s">
        <v>34</v>
      </c>
      <c r="B19" s="12">
        <v>4576</v>
      </c>
      <c r="C19" s="13">
        <f t="shared" si="0"/>
        <v>-10.204081632653057</v>
      </c>
      <c r="D19" s="12">
        <f>B19+SEE_Januar_BarrFrei!D19</f>
        <v>9520</v>
      </c>
      <c r="E19" s="13">
        <f t="shared" si="1"/>
        <v>-10.944808231992511</v>
      </c>
      <c r="F19" s="63" t="s">
        <v>35</v>
      </c>
      <c r="G19" s="12">
        <v>5096</v>
      </c>
      <c r="H19" s="12">
        <v>10690</v>
      </c>
    </row>
    <row r="20" spans="1:18" s="14" customFormat="1" ht="12.75" x14ac:dyDescent="0.2">
      <c r="A20" s="11" t="s">
        <v>29</v>
      </c>
      <c r="B20" s="12"/>
      <c r="C20" s="13" t="e">
        <f t="shared" si="0"/>
        <v>#DIV/0!</v>
      </c>
      <c r="D20" s="12">
        <f>B20+SEE_Januar_BarrFrei!D20</f>
        <v>0</v>
      </c>
      <c r="E20" s="13" t="e">
        <f t="shared" si="1"/>
        <v>#DIV/0!</v>
      </c>
      <c r="F20" s="63" t="s">
        <v>35</v>
      </c>
      <c r="G20" s="12"/>
      <c r="H20" s="12">
        <v>0</v>
      </c>
    </row>
    <row r="21" spans="1:18" s="14" customFormat="1" ht="12.75" x14ac:dyDescent="0.2">
      <c r="A21" s="11" t="s">
        <v>30</v>
      </c>
      <c r="B21" s="12">
        <v>1123</v>
      </c>
      <c r="C21" s="13">
        <f t="shared" si="0"/>
        <v>44.344473007712082</v>
      </c>
      <c r="D21" s="12">
        <f>B22+SEE_Januar_BarrFrei!D21</f>
        <v>757686</v>
      </c>
      <c r="E21" s="13">
        <f t="shared" ref="E21" si="2">(D21*100)/H21-100</f>
        <v>55.490068521965412</v>
      </c>
      <c r="F21" s="63" t="s">
        <v>35</v>
      </c>
      <c r="G21" s="12">
        <v>778</v>
      </c>
      <c r="H21" s="12">
        <v>487289</v>
      </c>
    </row>
    <row r="22" spans="1:18" s="14" customFormat="1" ht="12.75" x14ac:dyDescent="0.2">
      <c r="A22" s="11" t="s">
        <v>33</v>
      </c>
      <c r="B22" s="12">
        <v>757230</v>
      </c>
      <c r="C22" s="13">
        <f t="shared" si="0"/>
        <v>56.01827146350962</v>
      </c>
      <c r="D22" s="12">
        <f>B22+SEE_Januar_BarrFrei!D22</f>
        <v>1541213</v>
      </c>
      <c r="E22" s="13">
        <f t="shared" si="1"/>
        <v>64.508357705526976</v>
      </c>
      <c r="F22" s="63" t="s">
        <v>35</v>
      </c>
      <c r="G22" s="12">
        <v>485347</v>
      </c>
      <c r="H22" s="12">
        <v>936860</v>
      </c>
    </row>
    <row r="23" spans="1:18" s="14" customFormat="1" ht="12.75" x14ac:dyDescent="0.2">
      <c r="A23" s="11" t="s">
        <v>31</v>
      </c>
      <c r="B23" s="12">
        <v>2873</v>
      </c>
      <c r="C23" s="13" t="e">
        <f t="shared" si="0"/>
        <v>#DIV/0!</v>
      </c>
      <c r="D23" s="12">
        <f>B23+SEE_Januar_BarrFrei!D23</f>
        <v>5347</v>
      </c>
      <c r="E23" s="13" t="e">
        <f t="shared" si="1"/>
        <v>#DIV/0!</v>
      </c>
      <c r="F23" s="63" t="s">
        <v>35</v>
      </c>
      <c r="G23" s="12">
        <v>0</v>
      </c>
      <c r="H23" s="12">
        <v>0</v>
      </c>
    </row>
    <row r="24" spans="1:18" s="22" customFormat="1" ht="19.350000000000001" customHeight="1" x14ac:dyDescent="0.2">
      <c r="A24" s="17" t="s">
        <v>9</v>
      </c>
      <c r="B24" s="15">
        <v>4434253.8819999993</v>
      </c>
      <c r="C24" s="16">
        <f t="shared" si="0"/>
        <v>13.733008458266085</v>
      </c>
      <c r="D24" s="15">
        <f>B24+SEE_Januar_BarrFrei!D24</f>
        <v>9225038.3169999998</v>
      </c>
      <c r="E24" s="16">
        <f t="shared" si="1"/>
        <v>14.990392225228135</v>
      </c>
      <c r="F24" s="63" t="s">
        <v>35</v>
      </c>
      <c r="G24" s="12">
        <v>3898827.5630000001</v>
      </c>
      <c r="H24" s="12">
        <v>8022442.6915000007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/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/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 t="s">
        <v>35</v>
      </c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84</v>
      </c>
      <c r="B29" s="73"/>
      <c r="C29" s="73"/>
      <c r="D29" s="73"/>
      <c r="E29" s="73" t="s">
        <v>35</v>
      </c>
      <c r="F29" s="60" t="s">
        <v>35</v>
      </c>
      <c r="G29" s="61"/>
    </row>
    <row r="30" spans="1:18" ht="56.25" x14ac:dyDescent="0.2">
      <c r="A30" s="23" t="s">
        <v>0</v>
      </c>
      <c r="B30" s="21" t="s">
        <v>82</v>
      </c>
      <c r="C30" s="20" t="s">
        <v>38</v>
      </c>
      <c r="D30" s="19" t="s">
        <v>83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373236</v>
      </c>
      <c r="C31" s="13">
        <f>SUM(B31/G31*100-100)</f>
        <v>-4.9414473382606872</v>
      </c>
      <c r="D31" s="12">
        <f>B31+SEE_Januar_BarrFrei!D31</f>
        <v>743062</v>
      </c>
      <c r="E31" s="13">
        <f>SUM(D31/H31*100-100)</f>
        <v>-7.1894102335434269</v>
      </c>
      <c r="F31" s="63" t="s">
        <v>35</v>
      </c>
      <c r="G31" s="12">
        <v>392638</v>
      </c>
      <c r="H31" s="12">
        <v>800622</v>
      </c>
    </row>
    <row r="32" spans="1:18" s="14" customFormat="1" ht="12" customHeight="1" x14ac:dyDescent="0.2">
      <c r="A32" s="8" t="s">
        <v>1</v>
      </c>
      <c r="B32" s="12">
        <v>443189</v>
      </c>
      <c r="C32" s="13">
        <f>SUM(B32/G32*100-100)</f>
        <v>70.228154407528308</v>
      </c>
      <c r="D32" s="12">
        <f>B32+SEE_Januar_BarrFrei!D32</f>
        <v>877394</v>
      </c>
      <c r="E32" s="13">
        <f>SUM(D32/H32*100-100)</f>
        <v>36.585737947868552</v>
      </c>
      <c r="F32" s="63" t="s">
        <v>35</v>
      </c>
      <c r="G32" s="12">
        <v>260350</v>
      </c>
      <c r="H32" s="12">
        <v>642376</v>
      </c>
    </row>
    <row r="33" spans="1:8" s="14" customFormat="1" ht="12" customHeight="1" x14ac:dyDescent="0.2">
      <c r="A33" s="8" t="s">
        <v>2</v>
      </c>
      <c r="B33" s="12">
        <v>364716</v>
      </c>
      <c r="C33" s="13">
        <f t="shared" ref="C33:C40" si="3">SUM(B33/G33*100-100)</f>
        <v>110.38981266494571</v>
      </c>
      <c r="D33" s="12">
        <f>B33+SEE_Januar_BarrFrei!D33</f>
        <v>749169</v>
      </c>
      <c r="E33" s="13">
        <f t="shared" ref="E33:E40" si="4">SUM(D33/H33*100-100)</f>
        <v>135.24300867282534</v>
      </c>
      <c r="F33" s="63" t="s">
        <v>35</v>
      </c>
      <c r="G33" s="12">
        <v>173352.5</v>
      </c>
      <c r="H33" s="12">
        <v>318466</v>
      </c>
    </row>
    <row r="34" spans="1:8" s="14" customFormat="1" ht="12" customHeight="1" x14ac:dyDescent="0.2">
      <c r="A34" s="8" t="s">
        <v>6</v>
      </c>
      <c r="B34" s="12">
        <v>380342</v>
      </c>
      <c r="C34" s="13">
        <f>SUM(B34/G34*100-100)</f>
        <v>25.498490422846572</v>
      </c>
      <c r="D34" s="12">
        <f>B34+SEE_Januar_BarrFrei!D34</f>
        <v>796043</v>
      </c>
      <c r="E34" s="13">
        <f>SUM(D34/H34*100-100)</f>
        <v>28.764750127382854</v>
      </c>
      <c r="F34" s="63" t="s">
        <v>35</v>
      </c>
      <c r="G34" s="12">
        <v>303065</v>
      </c>
      <c r="H34" s="12">
        <v>618215</v>
      </c>
    </row>
    <row r="35" spans="1:8" s="14" customFormat="1" ht="12" customHeight="1" x14ac:dyDescent="0.2">
      <c r="A35" s="8" t="s">
        <v>8</v>
      </c>
      <c r="B35" s="12">
        <v>655322</v>
      </c>
      <c r="C35" s="13">
        <f>SUM(B35/G35*100-100)</f>
        <v>80.379905367725399</v>
      </c>
      <c r="D35" s="12">
        <f>B35+SEE_Januar_BarrFrei!D35</f>
        <v>1334934</v>
      </c>
      <c r="E35" s="13">
        <f>SUM(D35/H35*100-100)</f>
        <v>90.088968883674028</v>
      </c>
      <c r="F35" s="63" t="s">
        <v>35</v>
      </c>
      <c r="G35" s="12">
        <v>363301</v>
      </c>
      <c r="H35" s="12">
        <v>702268</v>
      </c>
    </row>
    <row r="36" spans="1:8" s="14" customFormat="1" ht="12" customHeight="1" x14ac:dyDescent="0.2">
      <c r="A36" s="8" t="s">
        <v>4</v>
      </c>
      <c r="B36" s="12">
        <v>114182.06200000001</v>
      </c>
      <c r="C36" s="13">
        <f t="shared" si="3"/>
        <v>76.136586102987962</v>
      </c>
      <c r="D36" s="12">
        <f>B36+SEE_Januar_BarrFrei!D36</f>
        <v>252393.07700000002</v>
      </c>
      <c r="E36" s="13">
        <f t="shared" si="4"/>
        <v>111.66807306655238</v>
      </c>
      <c r="F36" s="63" t="s">
        <v>35</v>
      </c>
      <c r="G36" s="12">
        <v>64825.86299999999</v>
      </c>
      <c r="H36" s="12">
        <v>119240.03149999998</v>
      </c>
    </row>
    <row r="37" spans="1:8" s="14" customFormat="1" ht="12" customHeight="1" x14ac:dyDescent="0.2">
      <c r="A37" s="8" t="s">
        <v>7</v>
      </c>
      <c r="B37" s="12">
        <v>51272</v>
      </c>
      <c r="C37" s="13">
        <f>SUM(B37/G37*100-100)</f>
        <v>2.6219927144629906</v>
      </c>
      <c r="D37" s="12">
        <f>B37+SEE_Januar_BarrFrei!D37</f>
        <v>94057</v>
      </c>
      <c r="E37" s="13">
        <f>SUM(D37/H37*100-100)</f>
        <v>4.3304160704580141</v>
      </c>
      <c r="F37" s="63" t="s">
        <v>35</v>
      </c>
      <c r="G37" s="12">
        <v>49962</v>
      </c>
      <c r="H37" s="12">
        <v>90153</v>
      </c>
    </row>
    <row r="38" spans="1:8" s="14" customFormat="1" ht="12" customHeight="1" x14ac:dyDescent="0.2">
      <c r="A38" s="8" t="s">
        <v>5</v>
      </c>
      <c r="B38" s="12">
        <v>1996482</v>
      </c>
      <c r="C38" s="13">
        <f t="shared" si="3"/>
        <v>-9.5097026960142159</v>
      </c>
      <c r="D38" s="12">
        <f>B38+SEE_Januar_BarrFrei!D38</f>
        <v>4244256</v>
      </c>
      <c r="E38" s="13">
        <f t="shared" si="4"/>
        <v>-7.4766923561043086</v>
      </c>
      <c r="F38" s="63" t="s">
        <v>35</v>
      </c>
      <c r="G38" s="12">
        <v>2206294</v>
      </c>
      <c r="H38" s="12">
        <v>4587229</v>
      </c>
    </row>
    <row r="39" spans="1:8" s="14" customFormat="1" ht="12" customHeight="1" x14ac:dyDescent="0.2">
      <c r="A39" s="8" t="s">
        <v>13</v>
      </c>
      <c r="B39" s="12">
        <f>B40-B31-B32-B33-B34-B35-B36-B37-B38</f>
        <v>55512.819999999367</v>
      </c>
      <c r="C39" s="13">
        <f t="shared" si="3"/>
        <v>-34.720905182552002</v>
      </c>
      <c r="D39" s="12">
        <f>B39+SEE_Januar_BarrFrei!D39</f>
        <v>133730.23999999976</v>
      </c>
      <c r="E39" s="13">
        <f t="shared" si="4"/>
        <v>-7.0502272618910098</v>
      </c>
      <c r="F39" s="63" t="s">
        <v>35</v>
      </c>
      <c r="G39" s="12">
        <v>85039.200000000186</v>
      </c>
      <c r="H39" s="12">
        <v>143873.66000000015</v>
      </c>
    </row>
    <row r="40" spans="1:8" s="22" customFormat="1" ht="19.350000000000001" customHeight="1" x14ac:dyDescent="0.2">
      <c r="A40" s="17" t="s">
        <v>9</v>
      </c>
      <c r="B40" s="15">
        <f>B24</f>
        <v>4434253.8819999993</v>
      </c>
      <c r="C40" s="16">
        <f t="shared" si="3"/>
        <v>13.733008458266085</v>
      </c>
      <c r="D40" s="15">
        <f>B40+SEE_Januar_BarrFrei!D40</f>
        <v>9225038.3169999998</v>
      </c>
      <c r="E40" s="16">
        <f t="shared" si="4"/>
        <v>14.990392225228135</v>
      </c>
      <c r="F40" s="63" t="s">
        <v>35</v>
      </c>
      <c r="G40" s="12">
        <v>3898827.5630000001</v>
      </c>
      <c r="H40" s="12">
        <v>8022442.6915000007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4.1" customHeight="1" x14ac:dyDescent="0.2">
      <c r="A42" s="9"/>
      <c r="B42" s="5"/>
      <c r="C42" s="3"/>
      <c r="D42" s="10"/>
      <c r="E42" s="3"/>
    </row>
    <row r="43" spans="1:8" ht="10.15" customHeight="1" x14ac:dyDescent="0.2">
      <c r="A43" s="9"/>
      <c r="B43" s="26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0.15" customHeight="1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>
      <c r="A51" s="9"/>
      <c r="B51" s="3"/>
      <c r="C51" s="3"/>
      <c r="D51" s="10"/>
      <c r="E51" s="3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honeticPr fontId="1" type="noConversion"/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77C54-6355-405D-8E8A-692F76F01895}">
  <dimension ref="A1:R58"/>
  <sheetViews>
    <sheetView topLeftCell="A16" zoomScale="130" zoomScaleNormal="130" workbookViewId="0">
      <selection activeCell="F44" sqref="F44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19.5" customHeight="1" x14ac:dyDescent="0.2">
      <c r="A2" s="74" t="s">
        <v>121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85</v>
      </c>
      <c r="C3" s="20" t="s">
        <v>38</v>
      </c>
      <c r="D3" s="19" t="s">
        <v>86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22691</v>
      </c>
      <c r="C4" s="13">
        <f>(B4*100)/G4-100</f>
        <v>-34.85587965089573</v>
      </c>
      <c r="D4" s="12">
        <f>B4+SEE_Februar_BarrFrei!D4</f>
        <v>63528</v>
      </c>
      <c r="E4" s="13">
        <f>(D4*100)/H4-100</f>
        <v>-25.026553685651564</v>
      </c>
      <c r="F4" s="63" t="s">
        <v>35</v>
      </c>
      <c r="G4" s="12">
        <v>34832</v>
      </c>
      <c r="H4" s="12">
        <v>84734</v>
      </c>
    </row>
    <row r="5" spans="1:8" s="14" customFormat="1" ht="12.75" x14ac:dyDescent="0.2">
      <c r="A5" s="11" t="s">
        <v>15</v>
      </c>
      <c r="B5" s="12">
        <v>1304043</v>
      </c>
      <c r="C5" s="13">
        <f t="shared" ref="C5:C24" si="0">(B5*100)/G5-100</f>
        <v>-44.995227997754291</v>
      </c>
      <c r="D5" s="12">
        <f>B5+SEE_Februar_BarrFrei!D5</f>
        <v>5217678.7790000001</v>
      </c>
      <c r="E5" s="13">
        <f t="shared" ref="E5:E24" si="1">(D5*100)/H5-100</f>
        <v>-19.389598647457106</v>
      </c>
      <c r="F5" s="63" t="s">
        <v>35</v>
      </c>
      <c r="G5" s="12">
        <v>2370781.5750000002</v>
      </c>
      <c r="H5" s="12">
        <v>6472711.5750000002</v>
      </c>
    </row>
    <row r="6" spans="1:8" s="14" customFormat="1" ht="12.75" x14ac:dyDescent="0.2">
      <c r="A6" s="11" t="s">
        <v>16</v>
      </c>
      <c r="B6" s="12">
        <v>515467</v>
      </c>
      <c r="C6" s="13">
        <f t="shared" si="0"/>
        <v>-31.648639581617815</v>
      </c>
      <c r="D6" s="12">
        <f>B6+SEE_Februar_BarrFrei!D6</f>
        <v>1867471</v>
      </c>
      <c r="E6" s="13">
        <f t="shared" si="1"/>
        <v>24.550654776261382</v>
      </c>
      <c r="F6" s="63" t="s">
        <v>35</v>
      </c>
      <c r="G6" s="12">
        <v>754143</v>
      </c>
      <c r="H6" s="12">
        <v>1499366.666</v>
      </c>
    </row>
    <row r="7" spans="1:8" s="14" customFormat="1" ht="12.75" x14ac:dyDescent="0.2">
      <c r="A7" s="11" t="s">
        <v>17</v>
      </c>
      <c r="B7" s="12">
        <v>217274</v>
      </c>
      <c r="C7" s="13">
        <f t="shared" si="0"/>
        <v>-5.7751603488427605</v>
      </c>
      <c r="D7" s="12">
        <f>B7+SEE_Februar_BarrFrei!D7</f>
        <v>555443</v>
      </c>
      <c r="E7" s="13">
        <f t="shared" si="1"/>
        <v>-12.980886730377563</v>
      </c>
      <c r="F7" s="63" t="s">
        <v>35</v>
      </c>
      <c r="G7" s="12">
        <v>230591</v>
      </c>
      <c r="H7" s="12">
        <v>638300</v>
      </c>
    </row>
    <row r="8" spans="1:8" s="14" customFormat="1" ht="12.75" x14ac:dyDescent="0.2">
      <c r="A8" s="11" t="s">
        <v>18</v>
      </c>
      <c r="B8" s="12">
        <v>0</v>
      </c>
      <c r="C8" s="13" t="e">
        <f t="shared" si="0"/>
        <v>#DIV/0!</v>
      </c>
      <c r="D8" s="12">
        <f>B8+SEE_Februar_BarrFrei!D8</f>
        <v>0</v>
      </c>
      <c r="E8" s="13" t="e">
        <f t="shared" si="1"/>
        <v>#DIV/0!</v>
      </c>
      <c r="F8" s="63" t="s">
        <v>35</v>
      </c>
      <c r="G8" s="12">
        <v>0</v>
      </c>
      <c r="H8" s="12">
        <v>0</v>
      </c>
    </row>
    <row r="9" spans="1:8" s="14" customFormat="1" ht="12.75" x14ac:dyDescent="0.2">
      <c r="A9" s="11" t="s">
        <v>19</v>
      </c>
      <c r="B9" s="12">
        <v>173807</v>
      </c>
      <c r="C9" s="13">
        <f t="shared" si="0"/>
        <v>19.841275313553652</v>
      </c>
      <c r="D9" s="12">
        <f>B9+SEE_Februar_BarrFrei!D9</f>
        <v>490694</v>
      </c>
      <c r="E9" s="13">
        <f t="shared" si="1"/>
        <v>1.6032682404633221</v>
      </c>
      <c r="F9" s="63" t="s">
        <v>35</v>
      </c>
      <c r="G9" s="12">
        <v>145031</v>
      </c>
      <c r="H9" s="12">
        <v>482951</v>
      </c>
    </row>
    <row r="10" spans="1:8" s="14" customFormat="1" ht="12.75" x14ac:dyDescent="0.2">
      <c r="A10" s="11" t="s">
        <v>20</v>
      </c>
      <c r="B10" s="12">
        <v>332851</v>
      </c>
      <c r="C10" s="13">
        <f t="shared" si="0"/>
        <v>55.681164436420431</v>
      </c>
      <c r="D10" s="12">
        <f>B10+SEE_Februar_BarrFrei!D10</f>
        <v>695881</v>
      </c>
      <c r="E10" s="13">
        <f t="shared" si="1"/>
        <v>34.587571342643912</v>
      </c>
      <c r="F10" s="63" t="s">
        <v>35</v>
      </c>
      <c r="G10" s="12">
        <v>213803</v>
      </c>
      <c r="H10" s="12">
        <v>517047</v>
      </c>
    </row>
    <row r="11" spans="1:8" s="14" customFormat="1" ht="12.75" x14ac:dyDescent="0.2">
      <c r="A11" s="11" t="s">
        <v>21</v>
      </c>
      <c r="B11" s="12">
        <v>329588</v>
      </c>
      <c r="C11" s="13">
        <f t="shared" si="0"/>
        <v>22.031774469250195</v>
      </c>
      <c r="D11" s="12">
        <f>B11+SEE_Februar_BarrFrei!D11</f>
        <v>947102.7080000001</v>
      </c>
      <c r="E11" s="13">
        <f t="shared" si="1"/>
        <v>23.790255540483301</v>
      </c>
      <c r="F11" s="63" t="s">
        <v>35</v>
      </c>
      <c r="G11" s="12">
        <v>270083.75599999999</v>
      </c>
      <c r="H11" s="12">
        <v>765086.64100000006</v>
      </c>
    </row>
    <row r="12" spans="1:8" s="14" customFormat="1" ht="12.75" x14ac:dyDescent="0.2">
      <c r="A12" s="11" t="s">
        <v>22</v>
      </c>
      <c r="B12" s="12">
        <v>438.39</v>
      </c>
      <c r="C12" s="13">
        <f t="shared" si="0"/>
        <v>551.20320855614978</v>
      </c>
      <c r="D12" s="12">
        <f>B12+SEE_Februar_BarrFrei!D12</f>
        <v>2096.91</v>
      </c>
      <c r="E12" s="13">
        <f t="shared" si="1"/>
        <v>581.34585391213932</v>
      </c>
      <c r="F12" s="63" t="s">
        <v>35</v>
      </c>
      <c r="G12" s="12">
        <v>67.319999999999993</v>
      </c>
      <c r="H12" s="12">
        <v>307.76</v>
      </c>
    </row>
    <row r="13" spans="1:8" s="14" customFormat="1" ht="12.75" x14ac:dyDescent="0.2">
      <c r="A13" s="11" t="s">
        <v>23</v>
      </c>
      <c r="B13" s="12">
        <v>111277</v>
      </c>
      <c r="C13" s="13">
        <f t="shared" si="0"/>
        <v>111.36299720506307</v>
      </c>
      <c r="D13" s="12">
        <f>B13+SEE_Februar_BarrFrei!D13</f>
        <v>223841.59000000003</v>
      </c>
      <c r="E13" s="13">
        <f t="shared" si="1"/>
        <v>34.772218040139364</v>
      </c>
      <c r="F13" s="63" t="s">
        <v>35</v>
      </c>
      <c r="G13" s="12">
        <v>52647.342000000004</v>
      </c>
      <c r="H13" s="12">
        <v>166088.82250000001</v>
      </c>
    </row>
    <row r="14" spans="1:8" s="14" customFormat="1" ht="12.75" x14ac:dyDescent="0.2">
      <c r="A14" s="11" t="s">
        <v>24</v>
      </c>
      <c r="B14" s="12">
        <v>50925</v>
      </c>
      <c r="C14" s="13">
        <f t="shared" si="0"/>
        <v>64.752507279197658</v>
      </c>
      <c r="D14" s="12">
        <f>B14+SEE_Februar_BarrFrei!D14</f>
        <v>138678</v>
      </c>
      <c r="E14" s="13">
        <f t="shared" si="1"/>
        <v>143.52544515857127</v>
      </c>
      <c r="F14" s="63" t="s">
        <v>35</v>
      </c>
      <c r="G14" s="12">
        <v>30910</v>
      </c>
      <c r="H14" s="12">
        <v>56946</v>
      </c>
    </row>
    <row r="15" spans="1:8" s="14" customFormat="1" ht="12.75" x14ac:dyDescent="0.2">
      <c r="A15" s="11" t="s">
        <v>25</v>
      </c>
      <c r="B15" s="12">
        <v>272010.5</v>
      </c>
      <c r="C15" s="13">
        <f t="shared" si="0"/>
        <v>-8.4505003895751969</v>
      </c>
      <c r="D15" s="12">
        <f>B15+SEE_Februar_BarrFrei!D15</f>
        <v>731361</v>
      </c>
      <c r="E15" s="13">
        <f t="shared" si="1"/>
        <v>5.265513817806962</v>
      </c>
      <c r="F15" s="63" t="s">
        <v>35</v>
      </c>
      <c r="G15" s="12">
        <v>297118.5</v>
      </c>
      <c r="H15" s="12">
        <v>694777.4</v>
      </c>
    </row>
    <row r="16" spans="1:8" s="14" customFormat="1" ht="12.75" x14ac:dyDescent="0.2">
      <c r="A16" s="11" t="s">
        <v>26</v>
      </c>
      <c r="B16" s="12">
        <v>77.52</v>
      </c>
      <c r="C16" s="13">
        <f t="shared" si="0"/>
        <v>-29.85250203601484</v>
      </c>
      <c r="D16" s="12">
        <f>B16+SEE_Februar_BarrFrei!D16</f>
        <v>359.38</v>
      </c>
      <c r="E16" s="13">
        <f t="shared" si="1"/>
        <v>-1.40466392318244</v>
      </c>
      <c r="F16" s="63" t="s">
        <v>35</v>
      </c>
      <c r="G16" s="12">
        <v>110.51</v>
      </c>
      <c r="H16" s="12">
        <v>364.5</v>
      </c>
    </row>
    <row r="17" spans="1:18" s="14" customFormat="1" ht="12.75" x14ac:dyDescent="0.2">
      <c r="A17" s="11" t="s">
        <v>27</v>
      </c>
      <c r="B17" s="12">
        <v>31317.29</v>
      </c>
      <c r="C17" s="13">
        <f t="shared" si="0"/>
        <v>-46.608347890011864</v>
      </c>
      <c r="D17" s="12">
        <f>B17+SEE_Februar_BarrFrei!D17</f>
        <v>62002.130000000005</v>
      </c>
      <c r="E17" s="13">
        <f t="shared" si="1"/>
        <v>-42.676011881560136</v>
      </c>
      <c r="F17" s="63" t="s">
        <v>35</v>
      </c>
      <c r="G17" s="12">
        <v>58655.78</v>
      </c>
      <c r="H17" s="12">
        <v>108160.88</v>
      </c>
    </row>
    <row r="18" spans="1:18" s="14" customFormat="1" ht="12.75" x14ac:dyDescent="0.2">
      <c r="A18" s="11" t="s">
        <v>28</v>
      </c>
      <c r="B18" s="12">
        <v>0</v>
      </c>
      <c r="C18" s="13" t="e">
        <f t="shared" si="0"/>
        <v>#DIV/0!</v>
      </c>
      <c r="D18" s="12">
        <f>B18+SEE_Februar_BarrFrei!D18</f>
        <v>0</v>
      </c>
      <c r="E18" s="13" t="e">
        <f t="shared" si="1"/>
        <v>#DIV/0!</v>
      </c>
      <c r="F18" s="63" t="s">
        <v>35</v>
      </c>
      <c r="G18" s="12">
        <v>0</v>
      </c>
      <c r="H18" s="12">
        <v>0</v>
      </c>
    </row>
    <row r="19" spans="1:18" s="14" customFormat="1" ht="12.75" x14ac:dyDescent="0.2">
      <c r="A19" s="11" t="s">
        <v>34</v>
      </c>
      <c r="B19" s="12">
        <v>6474</v>
      </c>
      <c r="C19" s="13">
        <f t="shared" si="0"/>
        <v>7.8640453182272552</v>
      </c>
      <c r="D19" s="12">
        <f>B19+SEE_Februar_BarrFrei!D19</f>
        <v>15994</v>
      </c>
      <c r="E19" s="13">
        <f t="shared" si="1"/>
        <v>-4.1816439012700641</v>
      </c>
      <c r="F19" s="63" t="s">
        <v>35</v>
      </c>
      <c r="G19" s="12">
        <v>6002</v>
      </c>
      <c r="H19" s="12">
        <v>16692</v>
      </c>
    </row>
    <row r="20" spans="1:18" s="14" customFormat="1" ht="12.75" x14ac:dyDescent="0.2">
      <c r="A20" s="11" t="s">
        <v>29</v>
      </c>
      <c r="B20" s="12">
        <v>0</v>
      </c>
      <c r="C20" s="13" t="e">
        <f t="shared" si="0"/>
        <v>#DIV/0!</v>
      </c>
      <c r="D20" s="12">
        <f>B20+SEE_Februar_BarrFrei!D20</f>
        <v>0</v>
      </c>
      <c r="E20" s="13" t="e">
        <f t="shared" si="1"/>
        <v>#DIV/0!</v>
      </c>
      <c r="F20" s="63" t="s">
        <v>35</v>
      </c>
      <c r="G20" s="12">
        <v>0</v>
      </c>
      <c r="H20" s="12">
        <v>0</v>
      </c>
    </row>
    <row r="21" spans="1:18" s="14" customFormat="1" ht="12.75" x14ac:dyDescent="0.2">
      <c r="A21" s="11" t="s">
        <v>30</v>
      </c>
      <c r="B21" s="12">
        <v>1214</v>
      </c>
      <c r="C21" s="13">
        <f t="shared" si="0"/>
        <v>-40.255905511811022</v>
      </c>
      <c r="D21" s="12">
        <f>B21+SEE_Februar_BarrFrei!D21</f>
        <v>758900</v>
      </c>
      <c r="E21" s="13">
        <f t="shared" si="1"/>
        <v>55.092464864577636</v>
      </c>
      <c r="F21" s="63" t="s">
        <v>35</v>
      </c>
      <c r="G21" s="12">
        <v>2032</v>
      </c>
      <c r="H21" s="12">
        <v>489321</v>
      </c>
    </row>
    <row r="22" spans="1:18" s="14" customFormat="1" ht="12.75" x14ac:dyDescent="0.2">
      <c r="A22" s="11" t="s">
        <v>33</v>
      </c>
      <c r="B22" s="12">
        <v>1004670</v>
      </c>
      <c r="C22" s="13">
        <f t="shared" si="0"/>
        <v>112.40784708377114</v>
      </c>
      <c r="D22" s="12">
        <f>B22+SEE_Februar_BarrFrei!D22</f>
        <v>2545883</v>
      </c>
      <c r="E22" s="13">
        <f t="shared" si="1"/>
        <v>80.578160387161489</v>
      </c>
      <c r="F22" s="63" t="s">
        <v>35</v>
      </c>
      <c r="G22" s="12">
        <v>472991</v>
      </c>
      <c r="H22" s="12">
        <v>1409851</v>
      </c>
    </row>
    <row r="23" spans="1:18" s="14" customFormat="1" ht="12.75" x14ac:dyDescent="0.2">
      <c r="A23" s="11" t="s">
        <v>31</v>
      </c>
      <c r="B23" s="12">
        <v>2701</v>
      </c>
      <c r="C23" s="13">
        <f t="shared" si="0"/>
        <v>-15.719485991835924</v>
      </c>
      <c r="D23" s="12">
        <f>B23+SEE_Februar_BarrFrei!D23</f>
        <v>8048</v>
      </c>
      <c r="E23" s="13">
        <f t="shared" si="1"/>
        <v>151.12535236494057</v>
      </c>
      <c r="F23" s="63" t="s">
        <v>35</v>
      </c>
      <c r="G23" s="12">
        <v>3204.7739999999999</v>
      </c>
      <c r="H23" s="12">
        <v>3204.7739999999999</v>
      </c>
    </row>
    <row r="24" spans="1:18" s="22" customFormat="1" ht="19.350000000000001" customHeight="1" x14ac:dyDescent="0.2">
      <c r="A24" s="17" t="s">
        <v>9</v>
      </c>
      <c r="B24" s="15">
        <v>4376825.7</v>
      </c>
      <c r="C24" s="16">
        <f t="shared" si="0"/>
        <v>-11.454143941627763</v>
      </c>
      <c r="D24" s="15">
        <f>B24+SEE_Februar_BarrFrei!D24</f>
        <v>13601864.017000001</v>
      </c>
      <c r="E24" s="16">
        <f t="shared" si="1"/>
        <v>4.9085600851419002</v>
      </c>
      <c r="F24" s="63" t="s">
        <v>35</v>
      </c>
      <c r="G24" s="12">
        <v>4943004.557</v>
      </c>
      <c r="H24" s="12">
        <v>12965447.248500001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 t="s">
        <v>35</v>
      </c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 t="s">
        <v>35</v>
      </c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 t="s">
        <v>35</v>
      </c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87</v>
      </c>
      <c r="B29" s="73"/>
      <c r="C29" s="73"/>
      <c r="D29" s="73"/>
      <c r="E29" s="73" t="s">
        <v>35</v>
      </c>
      <c r="F29" s="60" t="s">
        <v>35</v>
      </c>
      <c r="G29" s="61"/>
    </row>
    <row r="30" spans="1:18" ht="56.25" x14ac:dyDescent="0.2">
      <c r="A30" s="23" t="s">
        <v>0</v>
      </c>
      <c r="B30" s="21" t="s">
        <v>85</v>
      </c>
      <c r="C30" s="20" t="s">
        <v>38</v>
      </c>
      <c r="D30" s="19" t="s">
        <v>86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495830</v>
      </c>
      <c r="C31" s="13">
        <f>SUM(B31/G31*100-100)</f>
        <v>15.343368855452667</v>
      </c>
      <c r="D31" s="12">
        <f>B31+SEE_Februar_BarrFrei!D31</f>
        <v>1238892</v>
      </c>
      <c r="E31" s="13">
        <f>SUM(D31/H31*100-100)</f>
        <v>0.68240829909913714</v>
      </c>
      <c r="F31" s="63" t="s">
        <v>35</v>
      </c>
      <c r="G31" s="12">
        <v>429873</v>
      </c>
      <c r="H31" s="12">
        <v>1230495</v>
      </c>
    </row>
    <row r="32" spans="1:18" s="14" customFormat="1" ht="12" customHeight="1" x14ac:dyDescent="0.2">
      <c r="A32" s="8" t="s">
        <v>1</v>
      </c>
      <c r="B32" s="12">
        <v>418061</v>
      </c>
      <c r="C32" s="13">
        <f>SUM(B32/G32*100-100)</f>
        <v>-35.521926286712826</v>
      </c>
      <c r="D32" s="12">
        <f>B32+SEE_Februar_BarrFrei!D32</f>
        <v>1295455</v>
      </c>
      <c r="E32" s="13">
        <f>SUM(D32/H32*100-100)</f>
        <v>0.36428348413677725</v>
      </c>
      <c r="F32" s="63" t="s">
        <v>35</v>
      </c>
      <c r="G32" s="12">
        <v>648377</v>
      </c>
      <c r="H32" s="12">
        <v>1290753</v>
      </c>
    </row>
    <row r="33" spans="1:8" s="14" customFormat="1" ht="12" customHeight="1" x14ac:dyDescent="0.2">
      <c r="A33" s="8" t="s">
        <v>2</v>
      </c>
      <c r="B33" s="12">
        <v>315959.5</v>
      </c>
      <c r="C33" s="13">
        <f t="shared" ref="C33:C40" si="2">SUM(B33/G33*100-100)</f>
        <v>75.382518893505278</v>
      </c>
      <c r="D33" s="12">
        <f>B33+SEE_Februar_BarrFrei!D33</f>
        <v>1065128.5</v>
      </c>
      <c r="E33" s="13">
        <f t="shared" ref="E33:E40" si="3">SUM(D33/H33*100-100)</f>
        <v>113.6150639614697</v>
      </c>
      <c r="F33" s="63" t="s">
        <v>35</v>
      </c>
      <c r="G33" s="12">
        <v>180154.5</v>
      </c>
      <c r="H33" s="12">
        <v>498620.5</v>
      </c>
    </row>
    <row r="34" spans="1:8" s="14" customFormat="1" ht="12" customHeight="1" x14ac:dyDescent="0.2">
      <c r="A34" s="8" t="s">
        <v>6</v>
      </c>
      <c r="B34" s="12">
        <v>365521</v>
      </c>
      <c r="C34" s="13">
        <f>SUM(B34/G34*100-100)</f>
        <v>-11.878058776730398</v>
      </c>
      <c r="D34" s="12">
        <f>B34+SEE_Februar_BarrFrei!D34</f>
        <v>1161564</v>
      </c>
      <c r="E34" s="13">
        <f>SUM(D34/H34*100-100)</f>
        <v>12.445147893766247</v>
      </c>
      <c r="F34" s="63" t="s">
        <v>35</v>
      </c>
      <c r="G34" s="12">
        <v>414790</v>
      </c>
      <c r="H34" s="12">
        <v>1033005</v>
      </c>
    </row>
    <row r="35" spans="1:8" s="14" customFormat="1" ht="12" customHeight="1" x14ac:dyDescent="0.2">
      <c r="A35" s="8" t="s">
        <v>8</v>
      </c>
      <c r="B35" s="12">
        <v>885460</v>
      </c>
      <c r="C35" s="13">
        <f>SUM(B35/G35*100-100)</f>
        <v>150.73340355884787</v>
      </c>
      <c r="D35" s="12">
        <f>B35+SEE_Februar_BarrFrei!D35</f>
        <v>2220394</v>
      </c>
      <c r="E35" s="13">
        <f>SUM(D35/H35*100-100)</f>
        <v>110.38093036300381</v>
      </c>
      <c r="F35" s="63" t="s">
        <v>35</v>
      </c>
      <c r="G35" s="12">
        <v>353148</v>
      </c>
      <c r="H35" s="12">
        <v>1055416</v>
      </c>
    </row>
    <row r="36" spans="1:8" s="14" customFormat="1" ht="12" customHeight="1" x14ac:dyDescent="0.2">
      <c r="A36" s="8" t="s">
        <v>4</v>
      </c>
      <c r="B36" s="12">
        <v>83286</v>
      </c>
      <c r="C36" s="13">
        <f t="shared" si="2"/>
        <v>-34.191150363518318</v>
      </c>
      <c r="D36" s="12">
        <f>B36+SEE_Februar_BarrFrei!D36</f>
        <v>335679.07700000005</v>
      </c>
      <c r="E36" s="13">
        <f t="shared" si="3"/>
        <v>36.567339522158704</v>
      </c>
      <c r="F36" s="63" t="s">
        <v>35</v>
      </c>
      <c r="G36" s="12">
        <v>126557.447</v>
      </c>
      <c r="H36" s="12">
        <v>245797.47849999997</v>
      </c>
    </row>
    <row r="37" spans="1:8" s="14" customFormat="1" ht="12" customHeight="1" x14ac:dyDescent="0.2">
      <c r="A37" s="8" t="s">
        <v>7</v>
      </c>
      <c r="B37" s="12">
        <v>66947</v>
      </c>
      <c r="C37" s="13">
        <f>SUM(B37/G37*100-100)</f>
        <v>14.454968200779589</v>
      </c>
      <c r="D37" s="12">
        <f>B37+SEE_Februar_BarrFrei!D37</f>
        <v>161004</v>
      </c>
      <c r="E37" s="13">
        <f>SUM(D37/H37*100-100)</f>
        <v>8.3144404453563823</v>
      </c>
      <c r="F37" s="63" t="s">
        <v>35</v>
      </c>
      <c r="G37" s="12">
        <v>58492</v>
      </c>
      <c r="H37" s="12">
        <v>148645</v>
      </c>
    </row>
    <row r="38" spans="1:8" s="14" customFormat="1" ht="12" customHeight="1" x14ac:dyDescent="0.2">
      <c r="A38" s="8" t="s">
        <v>5</v>
      </c>
      <c r="B38" s="12">
        <v>1666252</v>
      </c>
      <c r="C38" s="13">
        <f t="shared" si="2"/>
        <v>-37.196247873720978</v>
      </c>
      <c r="D38" s="12">
        <f>B38+SEE_Februar_BarrFrei!D38</f>
        <v>5910508</v>
      </c>
      <c r="E38" s="13">
        <f t="shared" si="3"/>
        <v>-18.366960216498185</v>
      </c>
      <c r="F38" s="63" t="s">
        <v>35</v>
      </c>
      <c r="G38" s="12">
        <v>2653109</v>
      </c>
      <c r="H38" s="12">
        <v>7240338</v>
      </c>
    </row>
    <row r="39" spans="1:8" s="14" customFormat="1" ht="12" customHeight="1" x14ac:dyDescent="0.2">
      <c r="A39" s="8" t="s">
        <v>13</v>
      </c>
      <c r="B39" s="12">
        <f>B40-B31-B32-B33-B34-B35-B36-B37-B38</f>
        <v>79509.200000000186</v>
      </c>
      <c r="C39" s="13">
        <f t="shared" si="2"/>
        <v>1.2809474621616914</v>
      </c>
      <c r="D39" s="12">
        <f>B39+SEE_Februar_BarrFrei!D39</f>
        <v>213239.43999999994</v>
      </c>
      <c r="E39" s="13">
        <f t="shared" si="3"/>
        <v>-4.1091564798866642</v>
      </c>
      <c r="F39" s="63" t="s">
        <v>35</v>
      </c>
      <c r="G39" s="12">
        <v>78503.60999999987</v>
      </c>
      <c r="H39" s="12">
        <v>222377.27000000002</v>
      </c>
    </row>
    <row r="40" spans="1:8" s="22" customFormat="1" ht="19.350000000000001" customHeight="1" x14ac:dyDescent="0.2">
      <c r="A40" s="17" t="s">
        <v>9</v>
      </c>
      <c r="B40" s="15">
        <f>B24</f>
        <v>4376825.7</v>
      </c>
      <c r="C40" s="16">
        <f t="shared" si="2"/>
        <v>-11.454143941627777</v>
      </c>
      <c r="D40" s="15">
        <f>B40+SEE_Februar_BarrFrei!D40</f>
        <v>13601864.017000001</v>
      </c>
      <c r="E40" s="16">
        <f t="shared" si="3"/>
        <v>4.9085600851419144</v>
      </c>
      <c r="F40" s="63" t="s">
        <v>35</v>
      </c>
      <c r="G40" s="12">
        <v>4943004.557</v>
      </c>
      <c r="H40" s="12">
        <v>12965447.248500001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0.15" customHeight="1" x14ac:dyDescent="0.2">
      <c r="A42" s="9"/>
      <c r="B42" s="26"/>
      <c r="C42" s="3"/>
      <c r="D42" s="10"/>
      <c r="E42" s="3"/>
    </row>
    <row r="43" spans="1:8" ht="10.15" customHeight="1" x14ac:dyDescent="0.2">
      <c r="A43" s="9"/>
      <c r="B43" s="3"/>
      <c r="C43" s="3"/>
      <c r="D43" s="10"/>
      <c r="E43" s="3"/>
    </row>
    <row r="44" spans="1:8" ht="12.75" x14ac:dyDescent="0.2">
      <c r="A44" s="9"/>
      <c r="B44" s="3"/>
      <c r="C44" s="3"/>
      <c r="D44" s="10"/>
      <c r="E44" s="3"/>
    </row>
    <row r="45" spans="1:8" ht="12.75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/>
    <row r="51" spans="1:5" ht="12.75" x14ac:dyDescent="0.2"/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BD1A5-23B3-4A50-8A5A-3014FBAAE503}">
  <dimension ref="A1:R59"/>
  <sheetViews>
    <sheetView topLeftCell="A13" zoomScale="130" zoomScaleNormal="130" workbookViewId="0">
      <selection activeCell="B42" sqref="B42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19.5" customHeight="1" x14ac:dyDescent="0.2">
      <c r="A2" s="74" t="s">
        <v>122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88</v>
      </c>
      <c r="C3" s="20" t="s">
        <v>38</v>
      </c>
      <c r="D3" s="19" t="s">
        <v>89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31680</v>
      </c>
      <c r="C4" s="13">
        <f>(B4*100)/G4-100</f>
        <v>-40.972610396869761</v>
      </c>
      <c r="D4" s="12">
        <f>B4+SEE_März_BarrFrei!D4</f>
        <v>95208</v>
      </c>
      <c r="E4" s="13">
        <f>(D4*100)/H4-100</f>
        <v>-31.210080633507701</v>
      </c>
      <c r="F4" s="63" t="s">
        <v>35</v>
      </c>
      <c r="G4" s="12">
        <v>53670</v>
      </c>
      <c r="H4" s="12">
        <v>138404</v>
      </c>
    </row>
    <row r="5" spans="1:8" s="14" customFormat="1" ht="12.75" x14ac:dyDescent="0.2">
      <c r="A5" s="11" t="s">
        <v>15</v>
      </c>
      <c r="B5" s="12">
        <v>1723995.895</v>
      </c>
      <c r="C5" s="13">
        <f t="shared" ref="C5:C24" si="0">(B5*100)/G5-100</f>
        <v>-19.752970054846458</v>
      </c>
      <c r="D5" s="12">
        <f>B5+SEE_März_BarrFrei!D5</f>
        <v>6941674.6740000006</v>
      </c>
      <c r="E5" s="13">
        <f t="shared" ref="E5:E24" si="1">(D5*100)/H5-100</f>
        <v>-19.4801503686448</v>
      </c>
      <c r="F5" s="63" t="s">
        <v>35</v>
      </c>
      <c r="G5" s="12">
        <v>2148361</v>
      </c>
      <c r="H5" s="12">
        <v>8621072.5749999993</v>
      </c>
    </row>
    <row r="6" spans="1:8" s="14" customFormat="1" ht="12.75" x14ac:dyDescent="0.2">
      <c r="A6" s="11" t="s">
        <v>16</v>
      </c>
      <c r="B6" s="12">
        <v>760271</v>
      </c>
      <c r="C6" s="13">
        <f t="shared" si="0"/>
        <v>31.064710820879441</v>
      </c>
      <c r="D6" s="12">
        <f>B6+SEE_März_BarrFrei!D6</f>
        <v>2627742</v>
      </c>
      <c r="E6" s="13">
        <f t="shared" si="1"/>
        <v>26.367792389702359</v>
      </c>
      <c r="F6" s="63" t="s">
        <v>35</v>
      </c>
      <c r="G6" s="12">
        <v>580073</v>
      </c>
      <c r="H6" s="12">
        <v>2079439.666</v>
      </c>
    </row>
    <row r="7" spans="1:8" s="14" customFormat="1" ht="12.75" x14ac:dyDescent="0.2">
      <c r="A7" s="11" t="s">
        <v>17</v>
      </c>
      <c r="B7" s="12">
        <v>161993</v>
      </c>
      <c r="C7" s="13">
        <f t="shared" si="0"/>
        <v>-46.620644204629706</v>
      </c>
      <c r="D7" s="12">
        <f>B7+SEE_März_BarrFrei!D7</f>
        <v>717436</v>
      </c>
      <c r="E7" s="13">
        <f t="shared" si="1"/>
        <v>-23.820870165379205</v>
      </c>
      <c r="F7" s="63" t="s">
        <v>35</v>
      </c>
      <c r="G7" s="12">
        <v>303475</v>
      </c>
      <c r="H7" s="12">
        <v>941775</v>
      </c>
    </row>
    <row r="8" spans="1:8" s="14" customFormat="1" ht="12.75" x14ac:dyDescent="0.2">
      <c r="A8" s="11" t="s">
        <v>18</v>
      </c>
      <c r="B8" s="12"/>
      <c r="C8" s="13" t="e">
        <f t="shared" si="0"/>
        <v>#DIV/0!</v>
      </c>
      <c r="D8" s="12">
        <f>B8+SEE_März_BarrFrei!D8</f>
        <v>0</v>
      </c>
      <c r="E8" s="13" t="e">
        <f t="shared" si="1"/>
        <v>#DIV/0!</v>
      </c>
      <c r="F8" s="63" t="s">
        <v>35</v>
      </c>
      <c r="G8" s="12"/>
      <c r="H8" s="12">
        <v>0</v>
      </c>
    </row>
    <row r="9" spans="1:8" s="14" customFormat="1" ht="12.75" x14ac:dyDescent="0.2">
      <c r="A9" s="11" t="s">
        <v>19</v>
      </c>
      <c r="B9" s="12">
        <v>142541</v>
      </c>
      <c r="C9" s="13">
        <f t="shared" si="0"/>
        <v>17.081604994044923</v>
      </c>
      <c r="D9" s="12">
        <f>B9+SEE_März_BarrFrei!D9</f>
        <v>633235</v>
      </c>
      <c r="E9" s="13">
        <f t="shared" si="1"/>
        <v>4.7195615648193439</v>
      </c>
      <c r="F9" s="63" t="s">
        <v>35</v>
      </c>
      <c r="G9" s="12">
        <v>121745</v>
      </c>
      <c r="H9" s="12">
        <v>604696</v>
      </c>
    </row>
    <row r="10" spans="1:8" s="14" customFormat="1" ht="12.75" x14ac:dyDescent="0.2">
      <c r="A10" s="11" t="s">
        <v>20</v>
      </c>
      <c r="B10" s="12">
        <v>211213</v>
      </c>
      <c r="C10" s="13">
        <f t="shared" si="0"/>
        <v>8.1048019736101367</v>
      </c>
      <c r="D10" s="12">
        <f>B10+SEE_März_BarrFrei!D10</f>
        <v>907094</v>
      </c>
      <c r="E10" s="13">
        <f t="shared" si="1"/>
        <v>27.324841211355576</v>
      </c>
      <c r="F10" s="63" t="s">
        <v>35</v>
      </c>
      <c r="G10" s="12">
        <v>195378</v>
      </c>
      <c r="H10" s="12">
        <v>712425</v>
      </c>
    </row>
    <row r="11" spans="1:8" s="14" customFormat="1" ht="12.75" x14ac:dyDescent="0.2">
      <c r="A11" s="11" t="s">
        <v>21</v>
      </c>
      <c r="B11" s="12">
        <v>243894.788</v>
      </c>
      <c r="C11" s="13">
        <f t="shared" si="0"/>
        <v>-27.926068095404844</v>
      </c>
      <c r="D11" s="12">
        <f>B11+SEE_März_BarrFrei!D11</f>
        <v>1190997.496</v>
      </c>
      <c r="E11" s="13">
        <f t="shared" si="1"/>
        <v>7.9308565784965452</v>
      </c>
      <c r="F11" s="63" t="s">
        <v>35</v>
      </c>
      <c r="G11" s="12">
        <v>338395.28599999996</v>
      </c>
      <c r="H11" s="12">
        <v>1103481.9270000001</v>
      </c>
    </row>
    <row r="12" spans="1:8" s="14" customFormat="1" ht="12.75" x14ac:dyDescent="0.2">
      <c r="A12" s="11" t="s">
        <v>22</v>
      </c>
      <c r="B12" s="12">
        <v>36428.22</v>
      </c>
      <c r="C12" s="13">
        <f t="shared" si="0"/>
        <v>6453.1464015298016</v>
      </c>
      <c r="D12" s="12">
        <f>B12+SEE_März_BarrFrei!D12</f>
        <v>38525.130000000005</v>
      </c>
      <c r="E12" s="13">
        <f t="shared" si="1"/>
        <v>4360.7392586571632</v>
      </c>
      <c r="F12" s="63" t="s">
        <v>35</v>
      </c>
      <c r="G12" s="12">
        <v>555.88900000000001</v>
      </c>
      <c r="H12" s="12">
        <v>863.649</v>
      </c>
    </row>
    <row r="13" spans="1:8" s="14" customFormat="1" ht="12.75" x14ac:dyDescent="0.2">
      <c r="A13" s="11" t="s">
        <v>23</v>
      </c>
      <c r="B13" s="12">
        <v>72581.602799999993</v>
      </c>
      <c r="C13" s="13">
        <f t="shared" si="0"/>
        <v>-1.5816197685914801</v>
      </c>
      <c r="D13" s="12">
        <f>B13+SEE_März_BarrFrei!D13</f>
        <v>296423.19280000002</v>
      </c>
      <c r="E13" s="13">
        <f t="shared" si="1"/>
        <v>23.593687547711738</v>
      </c>
      <c r="F13" s="63" t="s">
        <v>35</v>
      </c>
      <c r="G13" s="12">
        <v>73748.016000000003</v>
      </c>
      <c r="H13" s="12">
        <v>239836.83850000001</v>
      </c>
    </row>
    <row r="14" spans="1:8" s="14" customFormat="1" ht="12.75" x14ac:dyDescent="0.2">
      <c r="A14" s="11" t="s">
        <v>24</v>
      </c>
      <c r="B14" s="12">
        <v>65100</v>
      </c>
      <c r="C14" s="13">
        <f t="shared" si="0"/>
        <v>94.554854905711125</v>
      </c>
      <c r="D14" s="12">
        <f>B14+SEE_März_BarrFrei!D14</f>
        <v>203778</v>
      </c>
      <c r="E14" s="13">
        <f t="shared" si="1"/>
        <v>125.40068799982302</v>
      </c>
      <c r="F14" s="63" t="s">
        <v>35</v>
      </c>
      <c r="G14" s="12">
        <v>33461</v>
      </c>
      <c r="H14" s="12">
        <v>90407</v>
      </c>
    </row>
    <row r="15" spans="1:8" s="14" customFormat="1" ht="12.75" x14ac:dyDescent="0.2">
      <c r="A15" s="11" t="s">
        <v>25</v>
      </c>
      <c r="B15" s="12">
        <v>253863.5</v>
      </c>
      <c r="C15" s="13">
        <f t="shared" si="0"/>
        <v>4.8365982301995984</v>
      </c>
      <c r="D15" s="12">
        <f>B15+SEE_März_BarrFrei!D15</f>
        <v>985224.5</v>
      </c>
      <c r="E15" s="13">
        <f t="shared" si="1"/>
        <v>5.1546595312985346</v>
      </c>
      <c r="F15" s="63" t="s">
        <v>35</v>
      </c>
      <c r="G15" s="12">
        <v>242151.6</v>
      </c>
      <c r="H15" s="12">
        <v>936929</v>
      </c>
    </row>
    <row r="16" spans="1:8" s="14" customFormat="1" ht="12.75" x14ac:dyDescent="0.2">
      <c r="A16" s="11" t="s">
        <v>26</v>
      </c>
      <c r="B16" s="12">
        <v>22.98</v>
      </c>
      <c r="C16" s="13">
        <f t="shared" si="0"/>
        <v>-90.850453893932155</v>
      </c>
      <c r="D16" s="12">
        <f>B16+SEE_März_BarrFrei!D16</f>
        <v>382.36</v>
      </c>
      <c r="E16" s="13">
        <f t="shared" si="1"/>
        <v>-37.894292304193868</v>
      </c>
      <c r="F16" s="63" t="s">
        <v>35</v>
      </c>
      <c r="G16" s="12">
        <v>251.16</v>
      </c>
      <c r="H16" s="12">
        <v>615.66</v>
      </c>
    </row>
    <row r="17" spans="1:18" s="14" customFormat="1" ht="12.75" x14ac:dyDescent="0.2">
      <c r="A17" s="11" t="s">
        <v>27</v>
      </c>
      <c r="B17" s="12">
        <v>30662.6</v>
      </c>
      <c r="C17" s="13">
        <f t="shared" si="0"/>
        <v>-21.767606217748778</v>
      </c>
      <c r="D17" s="12">
        <f>B17+SEE_März_BarrFrei!D17</f>
        <v>92664.73000000001</v>
      </c>
      <c r="E17" s="13">
        <f t="shared" si="1"/>
        <v>-37.114690204541901</v>
      </c>
      <c r="F17" s="63" t="s">
        <v>35</v>
      </c>
      <c r="G17" s="12">
        <v>39194.25</v>
      </c>
      <c r="H17" s="12">
        <v>147355.13</v>
      </c>
    </row>
    <row r="18" spans="1:18" s="14" customFormat="1" ht="12.75" x14ac:dyDescent="0.2">
      <c r="A18" s="11" t="s">
        <v>28</v>
      </c>
      <c r="B18" s="12"/>
      <c r="C18" s="13" t="e">
        <f t="shared" si="0"/>
        <v>#DIV/0!</v>
      </c>
      <c r="D18" s="12">
        <f>B18+SEE_März_BarrFrei!D18</f>
        <v>0</v>
      </c>
      <c r="E18" s="13" t="e">
        <f t="shared" si="1"/>
        <v>#DIV/0!</v>
      </c>
      <c r="F18" s="63" t="s">
        <v>35</v>
      </c>
      <c r="G18" s="12"/>
      <c r="H18" s="12">
        <v>0</v>
      </c>
    </row>
    <row r="19" spans="1:18" s="14" customFormat="1" ht="12.75" x14ac:dyDescent="0.2">
      <c r="A19" s="11" t="s">
        <v>34</v>
      </c>
      <c r="B19" s="12">
        <v>6308</v>
      </c>
      <c r="C19" s="13">
        <f t="shared" si="0"/>
        <v>1.6763378465506094</v>
      </c>
      <c r="D19" s="12">
        <f>B19+SEE_März_BarrFrei!D19</f>
        <v>22302</v>
      </c>
      <c r="E19" s="13">
        <f t="shared" si="1"/>
        <v>-2.5943396226415132</v>
      </c>
      <c r="F19" s="63" t="s">
        <v>35</v>
      </c>
      <c r="G19" s="12">
        <v>6204</v>
      </c>
      <c r="H19" s="12">
        <v>22896</v>
      </c>
    </row>
    <row r="20" spans="1:18" s="14" customFormat="1" ht="12.75" x14ac:dyDescent="0.2">
      <c r="A20" s="11" t="s">
        <v>29</v>
      </c>
      <c r="B20" s="12"/>
      <c r="C20" s="13">
        <f t="shared" si="0"/>
        <v>-100</v>
      </c>
      <c r="D20" s="12">
        <f>B20+SEE_März_BarrFrei!D20</f>
        <v>0</v>
      </c>
      <c r="E20" s="13">
        <f t="shared" si="1"/>
        <v>-100</v>
      </c>
      <c r="F20" s="63" t="s">
        <v>35</v>
      </c>
      <c r="G20" s="12">
        <v>2407</v>
      </c>
      <c r="H20" s="12">
        <v>2407</v>
      </c>
    </row>
    <row r="21" spans="1:18" s="14" customFormat="1" ht="12.75" x14ac:dyDescent="0.2">
      <c r="A21" s="11" t="s">
        <v>30</v>
      </c>
      <c r="B21" s="12">
        <v>3912</v>
      </c>
      <c r="C21" s="13">
        <f t="shared" si="0"/>
        <v>178.83107626514612</v>
      </c>
      <c r="D21" s="12">
        <f>B21+SEE_März_BarrFrei!D21</f>
        <v>762812</v>
      </c>
      <c r="E21" s="13">
        <f t="shared" si="1"/>
        <v>55.446238618857024</v>
      </c>
      <c r="F21" s="63" t="s">
        <v>35</v>
      </c>
      <c r="G21" s="12">
        <v>1403</v>
      </c>
      <c r="H21" s="12">
        <v>490724</v>
      </c>
    </row>
    <row r="22" spans="1:18" s="14" customFormat="1" ht="12.75" x14ac:dyDescent="0.2">
      <c r="A22" s="11" t="s">
        <v>33</v>
      </c>
      <c r="B22" s="12">
        <v>1163223</v>
      </c>
      <c r="C22" s="13">
        <f t="shared" si="0"/>
        <v>106.72353584090848</v>
      </c>
      <c r="D22" s="12">
        <f>B22+SEE_März_BarrFrei!D22</f>
        <v>3709106</v>
      </c>
      <c r="E22" s="13">
        <f t="shared" si="1"/>
        <v>88.036476715878877</v>
      </c>
      <c r="F22" s="63" t="s">
        <v>35</v>
      </c>
      <c r="G22" s="12">
        <v>562695</v>
      </c>
      <c r="H22" s="12">
        <v>1972546</v>
      </c>
    </row>
    <row r="23" spans="1:18" s="14" customFormat="1" ht="12.75" x14ac:dyDescent="0.2">
      <c r="A23" s="11" t="s">
        <v>31</v>
      </c>
      <c r="B23" s="12">
        <v>0.81</v>
      </c>
      <c r="C23" s="13">
        <f t="shared" si="0"/>
        <v>-99.953260242354304</v>
      </c>
      <c r="D23" s="12">
        <f>B23+SEE_März_BarrFrei!D23</f>
        <v>8048.81</v>
      </c>
      <c r="E23" s="13">
        <f t="shared" si="1"/>
        <v>63.004827681461336</v>
      </c>
      <c r="F23" s="63" t="s">
        <v>35</v>
      </c>
      <c r="G23" s="12">
        <v>1733</v>
      </c>
      <c r="H23" s="12">
        <v>4937.7739999999994</v>
      </c>
    </row>
    <row r="24" spans="1:18" s="22" customFormat="1" ht="19.350000000000001" customHeight="1" x14ac:dyDescent="0.2">
      <c r="A24" s="17" t="s">
        <v>9</v>
      </c>
      <c r="B24" s="15">
        <v>4907691.3958000001</v>
      </c>
      <c r="C24" s="16">
        <f t="shared" si="0"/>
        <v>4.3101902917089632</v>
      </c>
      <c r="D24" s="15">
        <f>B24+SEE_März_BarrFrei!D24</f>
        <v>18509555.412799999</v>
      </c>
      <c r="E24" s="16">
        <f t="shared" si="1"/>
        <v>4.7492383395741342</v>
      </c>
      <c r="F24" s="63" t="s">
        <v>35</v>
      </c>
      <c r="G24" s="12">
        <v>4704901.2009999994</v>
      </c>
      <c r="H24" s="12">
        <v>17670348.449500002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 t="s">
        <v>35</v>
      </c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 t="s">
        <v>35</v>
      </c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 t="s">
        <v>35</v>
      </c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90</v>
      </c>
      <c r="B29" s="73"/>
      <c r="C29" s="73"/>
      <c r="D29" s="73"/>
      <c r="E29" s="73" t="s">
        <v>35</v>
      </c>
      <c r="F29" s="60" t="s">
        <v>35</v>
      </c>
      <c r="G29" s="61"/>
    </row>
    <row r="30" spans="1:18" ht="56.25" x14ac:dyDescent="0.2">
      <c r="A30" s="23" t="s">
        <v>0</v>
      </c>
      <c r="B30" s="21" t="s">
        <v>88</v>
      </c>
      <c r="C30" s="20" t="s">
        <v>38</v>
      </c>
      <c r="D30" s="19" t="s">
        <v>91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386419</v>
      </c>
      <c r="C31" s="13">
        <f>SUM(B31/G31*100-100)</f>
        <v>-22.205557277972616</v>
      </c>
      <c r="D31" s="12">
        <f>B31+SEE_März_BarrFrei!D31</f>
        <v>1625311</v>
      </c>
      <c r="E31" s="13">
        <f>SUM(D31/H31*100-100)</f>
        <v>-5.8997934823325124</v>
      </c>
      <c r="F31" s="63" t="s">
        <v>35</v>
      </c>
      <c r="G31" s="12">
        <v>496718</v>
      </c>
      <c r="H31" s="12">
        <v>1727213</v>
      </c>
    </row>
    <row r="32" spans="1:18" s="14" customFormat="1" ht="12" customHeight="1" x14ac:dyDescent="0.2">
      <c r="A32" s="8" t="s">
        <v>1</v>
      </c>
      <c r="B32" s="12">
        <v>545254</v>
      </c>
      <c r="C32" s="13">
        <f t="shared" ref="C32:C40" si="2">SUM(B32/G32*100-100)</f>
        <v>8.269097118802236</v>
      </c>
      <c r="D32" s="12">
        <f>B32+SEE_März_BarrFrei!D32</f>
        <v>1840709</v>
      </c>
      <c r="E32" s="13">
        <f>SUM(D32/H32*100-100)</f>
        <v>2.5828664545579585</v>
      </c>
      <c r="F32" s="63" t="s">
        <v>35</v>
      </c>
      <c r="G32" s="12">
        <v>503610</v>
      </c>
      <c r="H32" s="12">
        <v>1794363</v>
      </c>
    </row>
    <row r="33" spans="1:8" s="14" customFormat="1" ht="12" customHeight="1" x14ac:dyDescent="0.2">
      <c r="A33" s="8" t="s">
        <v>2</v>
      </c>
      <c r="B33" s="12">
        <v>233900.5</v>
      </c>
      <c r="C33" s="13">
        <f t="shared" si="2"/>
        <v>5.9322379326274302</v>
      </c>
      <c r="D33" s="12">
        <f>B33+SEE_März_BarrFrei!D33</f>
        <v>1299029</v>
      </c>
      <c r="E33" s="13">
        <f t="shared" ref="E33:E40" si="3">SUM(D33/H33*100-100)</f>
        <v>80.565523041050284</v>
      </c>
      <c r="F33" s="63" t="s">
        <v>35</v>
      </c>
      <c r="G33" s="12">
        <v>220802</v>
      </c>
      <c r="H33" s="12">
        <v>719422.5</v>
      </c>
    </row>
    <row r="34" spans="1:8" s="14" customFormat="1" ht="12" customHeight="1" x14ac:dyDescent="0.2">
      <c r="A34" s="8" t="s">
        <v>6</v>
      </c>
      <c r="B34" s="12">
        <v>453132</v>
      </c>
      <c r="C34" s="13">
        <f t="shared" si="2"/>
        <v>15.484127469569998</v>
      </c>
      <c r="D34" s="12">
        <f>B34+SEE_März_BarrFrei!D34</f>
        <v>1614696</v>
      </c>
      <c r="E34" s="13">
        <f>SUM(D34/H34*100-100)</f>
        <v>13.281712047515711</v>
      </c>
      <c r="F34" s="63" t="s">
        <v>35</v>
      </c>
      <c r="G34" s="12">
        <v>392376</v>
      </c>
      <c r="H34" s="12">
        <v>1425381</v>
      </c>
    </row>
    <row r="35" spans="1:8" s="14" customFormat="1" ht="12" customHeight="1" x14ac:dyDescent="0.2">
      <c r="A35" s="8" t="s">
        <v>8</v>
      </c>
      <c r="B35" s="12">
        <v>1052579</v>
      </c>
      <c r="C35" s="13">
        <f t="shared" si="2"/>
        <v>148.76783490145752</v>
      </c>
      <c r="D35" s="12">
        <f>B35+SEE_März_BarrFrei!D35</f>
        <v>3272973</v>
      </c>
      <c r="E35" s="13">
        <f>SUM(D35/H35*100-100)</f>
        <v>121.36624613721841</v>
      </c>
      <c r="F35" s="63" t="s">
        <v>35</v>
      </c>
      <c r="G35" s="12">
        <v>423117</v>
      </c>
      <c r="H35" s="12">
        <v>1478533</v>
      </c>
    </row>
    <row r="36" spans="1:8" s="14" customFormat="1" ht="12" customHeight="1" x14ac:dyDescent="0.2">
      <c r="A36" s="8" t="s">
        <v>4</v>
      </c>
      <c r="B36" s="12">
        <v>158474.09580000001</v>
      </c>
      <c r="C36" s="13">
        <f t="shared" si="2"/>
        <v>83.797918165149667</v>
      </c>
      <c r="D36" s="12">
        <f>B36+SEE_März_BarrFrei!D36</f>
        <v>494153.17280000006</v>
      </c>
      <c r="E36" s="13">
        <f t="shared" si="3"/>
        <v>48.832620486683368</v>
      </c>
      <c r="F36" s="63" t="s">
        <v>35</v>
      </c>
      <c r="G36" s="12">
        <v>86221.921000000017</v>
      </c>
      <c r="H36" s="12">
        <v>332019.3995</v>
      </c>
    </row>
    <row r="37" spans="1:8" s="14" customFormat="1" ht="12" customHeight="1" x14ac:dyDescent="0.2">
      <c r="A37" s="8" t="s">
        <v>7</v>
      </c>
      <c r="B37" s="12">
        <v>33560</v>
      </c>
      <c r="C37" s="13">
        <f t="shared" si="2"/>
        <v>-48.706191633423515</v>
      </c>
      <c r="D37" s="12">
        <f>B37+SEE_März_BarrFrei!D37</f>
        <v>194564</v>
      </c>
      <c r="E37" s="13">
        <f>SUM(D37/H37*100-100)</f>
        <v>-9.1128218543293826</v>
      </c>
      <c r="F37" s="63" t="s">
        <v>35</v>
      </c>
      <c r="G37" s="12">
        <v>65427</v>
      </c>
      <c r="H37" s="12">
        <v>214072</v>
      </c>
    </row>
    <row r="38" spans="1:8" s="14" customFormat="1" ht="12" customHeight="1" x14ac:dyDescent="0.2">
      <c r="A38" s="8" t="s">
        <v>5</v>
      </c>
      <c r="B38" s="12">
        <v>1962942</v>
      </c>
      <c r="C38" s="13">
        <f t="shared" si="2"/>
        <v>-19.180250248065917</v>
      </c>
      <c r="D38" s="12">
        <f>B38+SEE_März_BarrFrei!D38</f>
        <v>7873450</v>
      </c>
      <c r="E38" s="13">
        <f t="shared" si="3"/>
        <v>-18.571250685687474</v>
      </c>
      <c r="F38" s="63" t="s">
        <v>35</v>
      </c>
      <c r="G38" s="12">
        <v>2428790</v>
      </c>
      <c r="H38" s="12">
        <v>9669128</v>
      </c>
    </row>
    <row r="39" spans="1:8" s="14" customFormat="1" ht="12" customHeight="1" x14ac:dyDescent="0.2">
      <c r="A39" s="8" t="s">
        <v>13</v>
      </c>
      <c r="B39" s="12">
        <f>B40-B31-B32-B33-B34-B35-B36-B37-B38</f>
        <v>81430.800000000047</v>
      </c>
      <c r="C39" s="13">
        <f t="shared" si="2"/>
        <v>-7.2956882160228673</v>
      </c>
      <c r="D39" s="12">
        <f>B39+SEE_März_BarrFrei!D39</f>
        <v>294670.24</v>
      </c>
      <c r="E39" s="13">
        <f t="shared" si="3"/>
        <v>-5.0114379777608207</v>
      </c>
      <c r="F39" s="63" t="s">
        <v>35</v>
      </c>
      <c r="G39" s="12">
        <v>87839.279999999329</v>
      </c>
      <c r="H39" s="12">
        <v>310216.54999999935</v>
      </c>
    </row>
    <row r="40" spans="1:8" s="22" customFormat="1" ht="19.350000000000001" customHeight="1" x14ac:dyDescent="0.2">
      <c r="A40" s="17" t="s">
        <v>9</v>
      </c>
      <c r="B40" s="15">
        <f>B24</f>
        <v>4907691.3958000001</v>
      </c>
      <c r="C40" s="16">
        <f t="shared" si="2"/>
        <v>4.3101902917089632</v>
      </c>
      <c r="D40" s="15">
        <f>B40+SEE_März_BarrFrei!D40</f>
        <v>18509555.412799999</v>
      </c>
      <c r="E40" s="16">
        <f t="shared" si="3"/>
        <v>4.74923833957412</v>
      </c>
      <c r="F40" s="63" t="s">
        <v>35</v>
      </c>
      <c r="G40" s="12">
        <v>4704901.2009999994</v>
      </c>
      <c r="H40" s="12">
        <v>17670348.449500002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0.15" customHeight="1" x14ac:dyDescent="0.2">
      <c r="A42" s="9"/>
      <c r="B42" s="26"/>
      <c r="C42" s="3"/>
      <c r="D42" s="10"/>
      <c r="E42" s="3"/>
    </row>
    <row r="43" spans="1:8" ht="10.15" customHeight="1" x14ac:dyDescent="0.2">
      <c r="A43" s="9"/>
      <c r="B43" s="3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2.75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/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58327-BDCD-4016-8E2D-584A0FD50C47}">
  <dimension ref="A1:R59"/>
  <sheetViews>
    <sheetView topLeftCell="A19" zoomScale="130" zoomScaleNormal="130" workbookViewId="0">
      <selection activeCell="B42" sqref="B42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123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92</v>
      </c>
      <c r="C3" s="20" t="s">
        <v>38</v>
      </c>
      <c r="D3" s="19" t="s">
        <v>93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53336</v>
      </c>
      <c r="C4" s="13">
        <f>(B4*100)/G4-100</f>
        <v>52.028047772425396</v>
      </c>
      <c r="D4" s="12">
        <f>B4+SEE_April_BarrFrei!D4</f>
        <v>148544</v>
      </c>
      <c r="E4" s="13">
        <f>(D4*100)/H4-100</f>
        <v>-14.377446148702788</v>
      </c>
      <c r="F4" s="63" t="s">
        <v>35</v>
      </c>
      <c r="G4" s="12">
        <v>35083</v>
      </c>
      <c r="H4" s="12">
        <v>173487</v>
      </c>
    </row>
    <row r="5" spans="1:8" s="14" customFormat="1" ht="12.75" x14ac:dyDescent="0.2">
      <c r="A5" s="11" t="s">
        <v>15</v>
      </c>
      <c r="B5" s="12">
        <v>1777206</v>
      </c>
      <c r="C5" s="13">
        <f t="shared" ref="C5:C24" si="0">(B5*100)/G5-100</f>
        <v>-20.973702579114558</v>
      </c>
      <c r="D5" s="12">
        <f>B5+SEE_April_BarrFrei!D5</f>
        <v>8718880.6740000006</v>
      </c>
      <c r="E5" s="13">
        <f t="shared" ref="E5:E24" si="1">(D5*100)/H5-100</f>
        <v>-19.789150686390897</v>
      </c>
      <c r="F5" s="63" t="s">
        <v>35</v>
      </c>
      <c r="G5" s="12">
        <v>2248879.2439999999</v>
      </c>
      <c r="H5" s="12">
        <v>10869951.818999998</v>
      </c>
    </row>
    <row r="6" spans="1:8" s="14" customFormat="1" ht="12.75" x14ac:dyDescent="0.2">
      <c r="A6" s="11" t="s">
        <v>16</v>
      </c>
      <c r="B6" s="12">
        <v>486500</v>
      </c>
      <c r="C6" s="13">
        <f t="shared" si="0"/>
        <v>-23.734777875126412</v>
      </c>
      <c r="D6" s="12">
        <f>B6+SEE_April_BarrFrei!D6</f>
        <v>3114242</v>
      </c>
      <c r="E6" s="13">
        <f t="shared" si="1"/>
        <v>14.606054058783229</v>
      </c>
      <c r="F6" s="63" t="s">
        <v>35</v>
      </c>
      <c r="G6" s="12">
        <v>637905.43900000001</v>
      </c>
      <c r="H6" s="12">
        <v>2717345.105</v>
      </c>
    </row>
    <row r="7" spans="1:8" s="14" customFormat="1" ht="12.75" x14ac:dyDescent="0.2">
      <c r="A7" s="11" t="s">
        <v>17</v>
      </c>
      <c r="B7" s="12">
        <v>387835</v>
      </c>
      <c r="C7" s="13">
        <f t="shared" si="0"/>
        <v>111.0540321395726</v>
      </c>
      <c r="D7" s="12">
        <f>B7+SEE_April_BarrFrei!D7</f>
        <v>1105271</v>
      </c>
      <c r="E7" s="13">
        <f t="shared" si="1"/>
        <v>-1.8004755067807707</v>
      </c>
      <c r="F7" s="63" t="s">
        <v>35</v>
      </c>
      <c r="G7" s="12">
        <v>183761</v>
      </c>
      <c r="H7" s="12">
        <v>1125536</v>
      </c>
    </row>
    <row r="8" spans="1:8" s="14" customFormat="1" ht="12.75" x14ac:dyDescent="0.2">
      <c r="A8" s="11" t="s">
        <v>18</v>
      </c>
      <c r="B8" s="12"/>
      <c r="C8" s="13" t="e">
        <f>(B8*100)/G8-100</f>
        <v>#DIV/0!</v>
      </c>
      <c r="D8" s="12">
        <f>B8+SEE_April_BarrFrei!D8</f>
        <v>0</v>
      </c>
      <c r="E8" s="13" t="e">
        <f t="shared" si="1"/>
        <v>#DIV/0!</v>
      </c>
      <c r="F8" s="63" t="s">
        <v>35</v>
      </c>
      <c r="G8" s="12">
        <v>0</v>
      </c>
      <c r="H8" s="12">
        <v>0</v>
      </c>
    </row>
    <row r="9" spans="1:8" s="14" customFormat="1" ht="12.75" x14ac:dyDescent="0.2">
      <c r="A9" s="11" t="s">
        <v>19</v>
      </c>
      <c r="B9" s="12">
        <v>178099</v>
      </c>
      <c r="C9" s="13">
        <f>(B9*100)/G9-100</f>
        <v>20.897538591036835</v>
      </c>
      <c r="D9" s="12">
        <f>B9+SEE_April_BarrFrei!D9</f>
        <v>811334</v>
      </c>
      <c r="E9" s="13">
        <f t="shared" si="1"/>
        <v>7.8887248839776021</v>
      </c>
      <c r="F9" s="63" t="s">
        <v>35</v>
      </c>
      <c r="G9" s="12">
        <v>147314</v>
      </c>
      <c r="H9" s="12">
        <v>752010</v>
      </c>
    </row>
    <row r="10" spans="1:8" s="14" customFormat="1" ht="12.75" x14ac:dyDescent="0.2">
      <c r="A10" s="11" t="s">
        <v>20</v>
      </c>
      <c r="B10" s="12">
        <v>196927</v>
      </c>
      <c r="C10" s="13">
        <f t="shared" si="0"/>
        <v>-7.4660739794000506</v>
      </c>
      <c r="D10" s="12">
        <f>B10+SEE_April_BarrFrei!D10</f>
        <v>1104021</v>
      </c>
      <c r="E10" s="13">
        <f t="shared" si="1"/>
        <v>19.322533264306273</v>
      </c>
      <c r="F10" s="63" t="s">
        <v>35</v>
      </c>
      <c r="G10" s="12">
        <v>212816</v>
      </c>
      <c r="H10" s="12">
        <v>925241</v>
      </c>
    </row>
    <row r="11" spans="1:8" s="14" customFormat="1" ht="12.75" x14ac:dyDescent="0.2">
      <c r="A11" s="11" t="s">
        <v>21</v>
      </c>
      <c r="B11" s="12">
        <v>225051.27599999998</v>
      </c>
      <c r="C11" s="13">
        <f t="shared" si="0"/>
        <v>-14.097292904042249</v>
      </c>
      <c r="D11" s="12">
        <f>B11+SEE_April_BarrFrei!D11</f>
        <v>1416048.7720000001</v>
      </c>
      <c r="E11" s="13">
        <f t="shared" si="1"/>
        <v>3.7044448427114673</v>
      </c>
      <c r="F11" s="63" t="s">
        <v>35</v>
      </c>
      <c r="G11" s="12">
        <v>261983.916</v>
      </c>
      <c r="H11" s="12">
        <v>1365465.8430000001</v>
      </c>
    </row>
    <row r="12" spans="1:8" s="14" customFormat="1" ht="12.75" x14ac:dyDescent="0.2">
      <c r="A12" s="11" t="s">
        <v>22</v>
      </c>
      <c r="B12" s="12">
        <v>526</v>
      </c>
      <c r="C12" s="13">
        <f t="shared" si="0"/>
        <v>131.91217318460386</v>
      </c>
      <c r="D12" s="12">
        <f>B12+SEE_April_BarrFrei!D12</f>
        <v>39051.130000000005</v>
      </c>
      <c r="E12" s="13">
        <f t="shared" si="1"/>
        <v>3481.1644454307775</v>
      </c>
      <c r="F12" s="63" t="s">
        <v>35</v>
      </c>
      <c r="G12" s="12">
        <v>226.81</v>
      </c>
      <c r="H12" s="12">
        <v>1090.4590000000001</v>
      </c>
    </row>
    <row r="13" spans="1:8" s="14" customFormat="1" ht="12.75" x14ac:dyDescent="0.2">
      <c r="A13" s="11" t="s">
        <v>23</v>
      </c>
      <c r="B13" s="12">
        <v>96867.222999999998</v>
      </c>
      <c r="C13" s="13">
        <f t="shared" si="0"/>
        <v>121.79216134678026</v>
      </c>
      <c r="D13" s="12">
        <f>B13+SEE_April_BarrFrei!D13</f>
        <v>393290.41580000002</v>
      </c>
      <c r="E13" s="13">
        <f t="shared" si="1"/>
        <v>38.721096366806108</v>
      </c>
      <c r="F13" s="63" t="s">
        <v>35</v>
      </c>
      <c r="G13" s="12">
        <v>43674.772999999994</v>
      </c>
      <c r="H13" s="12">
        <v>283511.6115</v>
      </c>
    </row>
    <row r="14" spans="1:8" s="14" customFormat="1" ht="12.75" x14ac:dyDescent="0.2">
      <c r="A14" s="11" t="s">
        <v>24</v>
      </c>
      <c r="B14" s="12">
        <v>54869</v>
      </c>
      <c r="C14" s="13">
        <f t="shared" si="0"/>
        <v>29.818293663937908</v>
      </c>
      <c r="D14" s="12">
        <f>B14+SEE_April_BarrFrei!D14</f>
        <v>258647</v>
      </c>
      <c r="E14" s="13">
        <f t="shared" si="1"/>
        <v>94.950743557468371</v>
      </c>
      <c r="F14" s="63" t="s">
        <v>35</v>
      </c>
      <c r="G14" s="12">
        <v>42266</v>
      </c>
      <c r="H14" s="12">
        <v>132673</v>
      </c>
    </row>
    <row r="15" spans="1:8" s="14" customFormat="1" ht="12.75" x14ac:dyDescent="0.2">
      <c r="A15" s="11" t="s">
        <v>25</v>
      </c>
      <c r="B15" s="12">
        <v>281851.5</v>
      </c>
      <c r="C15" s="13">
        <f t="shared" si="0"/>
        <v>7.8324961071853494</v>
      </c>
      <c r="D15" s="12">
        <f>B15+SEE_April_BarrFrei!D15</f>
        <v>1267076</v>
      </c>
      <c r="E15" s="13">
        <f t="shared" si="1"/>
        <v>5.7387583158920705</v>
      </c>
      <c r="F15" s="63" t="s">
        <v>35</v>
      </c>
      <c r="G15" s="12">
        <v>261379</v>
      </c>
      <c r="H15" s="12">
        <v>1198308</v>
      </c>
    </row>
    <row r="16" spans="1:8" s="14" customFormat="1" ht="12.75" x14ac:dyDescent="0.2">
      <c r="A16" s="11" t="s">
        <v>26</v>
      </c>
      <c r="B16" s="12">
        <v>240</v>
      </c>
      <c r="C16" s="13">
        <f t="shared" si="0"/>
        <v>-4.9655500118793157</v>
      </c>
      <c r="D16" s="12">
        <f>B16+SEE_April_BarrFrei!D16</f>
        <v>622.36</v>
      </c>
      <c r="E16" s="13">
        <f t="shared" si="1"/>
        <v>-28.316056208246948</v>
      </c>
      <c r="F16" s="63" t="s">
        <v>35</v>
      </c>
      <c r="G16" s="12">
        <v>252.54000000000002</v>
      </c>
      <c r="H16" s="12">
        <v>868.2</v>
      </c>
    </row>
    <row r="17" spans="1:18" s="14" customFormat="1" ht="12.75" x14ac:dyDescent="0.2">
      <c r="A17" s="11" t="s">
        <v>27</v>
      </c>
      <c r="B17" s="12">
        <v>31108</v>
      </c>
      <c r="C17" s="13">
        <f t="shared" si="0"/>
        <v>-3.8118140044284701</v>
      </c>
      <c r="D17" s="12">
        <f>B17+SEE_April_BarrFrei!D17</f>
        <v>123772.73000000001</v>
      </c>
      <c r="E17" s="13">
        <f t="shared" si="1"/>
        <v>-31.121004986758166</v>
      </c>
      <c r="F17" s="63" t="s">
        <v>35</v>
      </c>
      <c r="G17" s="12">
        <v>32340.77</v>
      </c>
      <c r="H17" s="12">
        <v>179695.9</v>
      </c>
    </row>
    <row r="18" spans="1:18" s="14" customFormat="1" ht="12.75" x14ac:dyDescent="0.2">
      <c r="A18" s="11" t="s">
        <v>28</v>
      </c>
      <c r="B18" s="12"/>
      <c r="C18" s="13" t="e">
        <f t="shared" si="0"/>
        <v>#DIV/0!</v>
      </c>
      <c r="D18" s="12">
        <f>B18+SEE_April_BarrFrei!D18</f>
        <v>0</v>
      </c>
      <c r="E18" s="13" t="e">
        <f t="shared" si="1"/>
        <v>#DIV/0!</v>
      </c>
      <c r="F18" s="63" t="s">
        <v>35</v>
      </c>
      <c r="G18" s="12">
        <v>0</v>
      </c>
      <c r="H18" s="12">
        <v>0</v>
      </c>
    </row>
    <row r="19" spans="1:18" s="14" customFormat="1" ht="12.75" x14ac:dyDescent="0.2">
      <c r="A19" s="11" t="s">
        <v>34</v>
      </c>
      <c r="B19" s="12">
        <v>0</v>
      </c>
      <c r="C19" s="13">
        <f t="shared" si="0"/>
        <v>-100</v>
      </c>
      <c r="D19" s="12">
        <f>B19+SEE_April_BarrFrei!D19</f>
        <v>22302</v>
      </c>
      <c r="E19" s="13">
        <f t="shared" si="1"/>
        <v>-22.643080124869925</v>
      </c>
      <c r="F19" s="63" t="s">
        <v>35</v>
      </c>
      <c r="G19" s="12">
        <v>5934</v>
      </c>
      <c r="H19" s="12">
        <v>28830</v>
      </c>
    </row>
    <row r="20" spans="1:18" s="14" customFormat="1" ht="12.75" x14ac:dyDescent="0.2">
      <c r="A20" s="11" t="s">
        <v>29</v>
      </c>
      <c r="B20" s="12"/>
      <c r="C20" s="13" t="e">
        <f t="shared" si="0"/>
        <v>#DIV/0!</v>
      </c>
      <c r="D20" s="12">
        <f>B20+SEE_April_BarrFrei!D20</f>
        <v>0</v>
      </c>
      <c r="E20" s="13">
        <f t="shared" si="1"/>
        <v>-100</v>
      </c>
      <c r="F20" s="63" t="s">
        <v>35</v>
      </c>
      <c r="G20" s="12"/>
      <c r="H20" s="12">
        <v>2407</v>
      </c>
    </row>
    <row r="21" spans="1:18" s="14" customFormat="1" ht="12.75" x14ac:dyDescent="0.2">
      <c r="A21" s="11" t="s">
        <v>30</v>
      </c>
      <c r="B21" s="12">
        <v>1658</v>
      </c>
      <c r="C21" s="13">
        <f t="shared" si="0"/>
        <v>51.553930530164536</v>
      </c>
      <c r="D21" s="12">
        <f>B21+SEE_April_BarrFrei!D21</f>
        <v>764470</v>
      </c>
      <c r="E21" s="13">
        <f t="shared" si="1"/>
        <v>55.437580568421652</v>
      </c>
      <c r="F21" s="63" t="s">
        <v>35</v>
      </c>
      <c r="G21" s="12">
        <v>1094</v>
      </c>
      <c r="H21" s="12">
        <v>491818</v>
      </c>
    </row>
    <row r="22" spans="1:18" s="14" customFormat="1" ht="12.75" x14ac:dyDescent="0.2">
      <c r="A22" s="11" t="s">
        <v>33</v>
      </c>
      <c r="B22" s="12">
        <v>1245900</v>
      </c>
      <c r="C22" s="13">
        <f t="shared" si="0"/>
        <v>153.3568408787267</v>
      </c>
      <c r="D22" s="12">
        <f>B22+SEE_April_BarrFrei!D22</f>
        <v>4955006</v>
      </c>
      <c r="E22" s="13">
        <f t="shared" si="1"/>
        <v>101.07129683322222</v>
      </c>
      <c r="F22" s="63" t="s">
        <v>35</v>
      </c>
      <c r="G22" s="12">
        <v>491757</v>
      </c>
      <c r="H22" s="12">
        <v>2464303</v>
      </c>
    </row>
    <row r="23" spans="1:18" s="14" customFormat="1" ht="12.75" x14ac:dyDescent="0.2">
      <c r="A23" s="11" t="s">
        <v>31</v>
      </c>
      <c r="B23" s="12">
        <v>0</v>
      </c>
      <c r="C23" s="13">
        <f t="shared" si="0"/>
        <v>-100</v>
      </c>
      <c r="D23" s="12">
        <f>B23+SEE_April_BarrFrei!D23</f>
        <v>8048.81</v>
      </c>
      <c r="E23" s="13">
        <f t="shared" si="1"/>
        <v>-21.831730986811976</v>
      </c>
      <c r="F23" s="63" t="s">
        <v>35</v>
      </c>
      <c r="G23" s="12">
        <v>5359</v>
      </c>
      <c r="H23" s="12">
        <v>10296.773999999999</v>
      </c>
    </row>
    <row r="24" spans="1:18" s="22" customFormat="1" ht="19.350000000000001" customHeight="1" x14ac:dyDescent="0.2">
      <c r="A24" s="17" t="s">
        <v>9</v>
      </c>
      <c r="B24" s="15">
        <v>5017973.9989999998</v>
      </c>
      <c r="C24" s="16">
        <f t="shared" si="0"/>
        <v>8.8019335470894191</v>
      </c>
      <c r="D24" s="15">
        <f>B24+SEE_April_BarrFrei!D24</f>
        <v>23527529.411799997</v>
      </c>
      <c r="E24" s="16">
        <f t="shared" si="1"/>
        <v>5.5880689269838513</v>
      </c>
      <c r="F24" s="63" t="s">
        <v>35</v>
      </c>
      <c r="G24" s="12">
        <v>4612026.4920000006</v>
      </c>
      <c r="H24" s="12">
        <v>22282374.941500001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/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/>
      <c r="F27" s="35" t="s">
        <v>35</v>
      </c>
      <c r="G27" s="65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/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94</v>
      </c>
      <c r="B29" s="73"/>
      <c r="C29" s="73"/>
      <c r="D29" s="73"/>
      <c r="E29" s="73"/>
      <c r="F29" s="60" t="s">
        <v>35</v>
      </c>
      <c r="G29" s="61"/>
    </row>
    <row r="30" spans="1:18" ht="56.25" x14ac:dyDescent="0.2">
      <c r="A30" s="23" t="s">
        <v>0</v>
      </c>
      <c r="B30" s="21" t="s">
        <v>92</v>
      </c>
      <c r="C30" s="20" t="s">
        <v>38</v>
      </c>
      <c r="D30" s="19" t="s">
        <v>95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688301</v>
      </c>
      <c r="C31" s="13">
        <f>SUM(B31/G31*100-100)</f>
        <v>87.925856354194536</v>
      </c>
      <c r="D31" s="12">
        <f>B31+SEE_April_BarrFrei!D31</f>
        <v>2313612</v>
      </c>
      <c r="E31" s="13">
        <f>SUM(D31/H31*100-100)</f>
        <v>10.515387095618522</v>
      </c>
      <c r="F31" s="63" t="s">
        <v>35</v>
      </c>
      <c r="G31" s="12">
        <v>366262</v>
      </c>
      <c r="H31" s="12">
        <v>2093475</v>
      </c>
    </row>
    <row r="32" spans="1:18" s="14" customFormat="1" ht="12" customHeight="1" x14ac:dyDescent="0.2">
      <c r="A32" s="8" t="s">
        <v>1</v>
      </c>
      <c r="B32" s="12">
        <v>325704</v>
      </c>
      <c r="C32" s="13">
        <f t="shared" ref="C32:C40" si="2">SUM(B32/G32*100-100)</f>
        <v>-44.111823026950226</v>
      </c>
      <c r="D32" s="12">
        <f>B32+SEE_April_BarrFrei!D32</f>
        <v>2166413</v>
      </c>
      <c r="E32" s="13">
        <f>SUM(D32/H32*100-100)</f>
        <v>-8.8647665409834673</v>
      </c>
      <c r="F32" s="63" t="s">
        <v>35</v>
      </c>
      <c r="G32" s="12">
        <v>582778</v>
      </c>
      <c r="H32" s="12">
        <v>2377141</v>
      </c>
    </row>
    <row r="33" spans="1:8" s="14" customFormat="1" ht="12" customHeight="1" x14ac:dyDescent="0.2">
      <c r="A33" s="8" t="s">
        <v>2</v>
      </c>
      <c r="B33" s="12">
        <v>253667.5</v>
      </c>
      <c r="C33" s="13">
        <f t="shared" si="2"/>
        <v>17.313197460123675</v>
      </c>
      <c r="D33" s="12">
        <f>B33+SEE_April_BarrFrei!D33</f>
        <v>1552696.5</v>
      </c>
      <c r="E33" s="13">
        <f t="shared" ref="E33:E40" si="3">SUM(D33/H33*100-100)</f>
        <v>65.947810808167759</v>
      </c>
      <c r="F33" s="63" t="s">
        <v>35</v>
      </c>
      <c r="G33" s="12">
        <v>216231</v>
      </c>
      <c r="H33" s="12">
        <v>935653.5</v>
      </c>
    </row>
    <row r="34" spans="1:8" s="14" customFormat="1" ht="12" customHeight="1" x14ac:dyDescent="0.2">
      <c r="A34" s="8" t="s">
        <v>6</v>
      </c>
      <c r="B34" s="12">
        <v>392874</v>
      </c>
      <c r="C34" s="13">
        <f t="shared" si="2"/>
        <v>7.5586218225124071</v>
      </c>
      <c r="D34" s="12">
        <f>B34+SEE_April_BarrFrei!D34</f>
        <v>2007570</v>
      </c>
      <c r="E34" s="13">
        <f>SUM(D34/H34*100-100)</f>
        <v>12.114287246055341</v>
      </c>
      <c r="F34" s="63" t="s">
        <v>35</v>
      </c>
      <c r="G34" s="12">
        <v>365265</v>
      </c>
      <c r="H34" s="12">
        <v>1790646</v>
      </c>
    </row>
    <row r="35" spans="1:8" s="14" customFormat="1" ht="12" customHeight="1" x14ac:dyDescent="0.2">
      <c r="A35" s="8" t="s">
        <v>8</v>
      </c>
      <c r="B35" s="12">
        <v>1142050</v>
      </c>
      <c r="C35" s="13">
        <f t="shared" si="2"/>
        <v>223.15340909090907</v>
      </c>
      <c r="D35" s="12">
        <f>B35+SEE_April_BarrFrei!D35</f>
        <v>4415023</v>
      </c>
      <c r="E35" s="13">
        <f>SUM(D35/H35*100-100)</f>
        <v>141.00246678250011</v>
      </c>
      <c r="F35" s="63" t="s">
        <v>35</v>
      </c>
      <c r="G35" s="12">
        <v>353408</v>
      </c>
      <c r="H35" s="12">
        <v>1831941</v>
      </c>
    </row>
    <row r="36" spans="1:8" s="14" customFormat="1" ht="12" customHeight="1" x14ac:dyDescent="0.2">
      <c r="A36" s="8" t="s">
        <v>4</v>
      </c>
      <c r="B36" s="12">
        <v>58552.498999999996</v>
      </c>
      <c r="C36" s="13">
        <f t="shared" si="2"/>
        <v>-61.778200537299192</v>
      </c>
      <c r="D36" s="12">
        <f>B36+SEE_April_BarrFrei!D36</f>
        <v>552705.67180000001</v>
      </c>
      <c r="E36" s="13">
        <f t="shared" si="3"/>
        <v>13.91042908865019</v>
      </c>
      <c r="F36" s="63" t="s">
        <v>35</v>
      </c>
      <c r="G36" s="12">
        <v>153191.372</v>
      </c>
      <c r="H36" s="12">
        <v>485210.77150000003</v>
      </c>
    </row>
    <row r="37" spans="1:8" s="14" customFormat="1" ht="12" customHeight="1" x14ac:dyDescent="0.2">
      <c r="A37" s="8" t="s">
        <v>7</v>
      </c>
      <c r="B37" s="12">
        <v>48930</v>
      </c>
      <c r="C37" s="13">
        <f t="shared" si="2"/>
        <v>15.159217679870068</v>
      </c>
      <c r="D37" s="12">
        <f>B37+SEE_April_BarrFrei!D37</f>
        <v>243494</v>
      </c>
      <c r="E37" s="13">
        <f>SUM(D37/H37*100-100)</f>
        <v>-5.093135745495232</v>
      </c>
      <c r="F37" s="63" t="s">
        <v>35</v>
      </c>
      <c r="G37" s="12">
        <v>42489</v>
      </c>
      <c r="H37" s="12">
        <v>256561</v>
      </c>
    </row>
    <row r="38" spans="1:8" s="14" customFormat="1" ht="12" customHeight="1" x14ac:dyDescent="0.2">
      <c r="A38" s="8" t="s">
        <v>5</v>
      </c>
      <c r="B38" s="12">
        <v>2053387</v>
      </c>
      <c r="C38" s="13">
        <f t="shared" si="2"/>
        <v>-15.73912365507563</v>
      </c>
      <c r="D38" s="12">
        <f>B38+SEE_April_BarrFrei!D38</f>
        <v>9926837</v>
      </c>
      <c r="E38" s="13">
        <f t="shared" si="3"/>
        <v>-18.001146202053391</v>
      </c>
      <c r="F38" s="63" t="s">
        <v>35</v>
      </c>
      <c r="G38" s="12">
        <v>2436940</v>
      </c>
      <c r="H38" s="12">
        <v>12106068</v>
      </c>
    </row>
    <row r="39" spans="1:8" s="14" customFormat="1" ht="12" customHeight="1" x14ac:dyDescent="0.2">
      <c r="A39" s="8" t="s">
        <v>13</v>
      </c>
      <c r="B39" s="12">
        <f>B40-B31-B32-B33-B34-B35-B36-B37-B38</f>
        <v>54508</v>
      </c>
      <c r="C39" s="13">
        <f t="shared" si="2"/>
        <v>-42.900911900972162</v>
      </c>
      <c r="D39" s="12">
        <f>B39+SEE_April_BarrFrei!D39</f>
        <v>349178.24</v>
      </c>
      <c r="E39" s="13">
        <f t="shared" si="3"/>
        <v>-13.927384942373223</v>
      </c>
      <c r="F39" s="63" t="s">
        <v>35</v>
      </c>
      <c r="G39" s="12">
        <v>95462.120000000577</v>
      </c>
      <c r="H39" s="12">
        <v>405678.66999999993</v>
      </c>
    </row>
    <row r="40" spans="1:8" s="22" customFormat="1" ht="19.350000000000001" customHeight="1" x14ac:dyDescent="0.2">
      <c r="A40" s="17" t="s">
        <v>9</v>
      </c>
      <c r="B40" s="15">
        <f>B24</f>
        <v>5017973.9989999998</v>
      </c>
      <c r="C40" s="16">
        <f t="shared" si="2"/>
        <v>8.8019335470894191</v>
      </c>
      <c r="D40" s="15">
        <f>B40+SEE_April_BarrFrei!D40</f>
        <v>23527529.411799997</v>
      </c>
      <c r="E40" s="16">
        <f t="shared" si="3"/>
        <v>5.5880689269838513</v>
      </c>
      <c r="F40" s="63" t="s">
        <v>35</v>
      </c>
      <c r="G40" s="12">
        <v>4612026.4920000006</v>
      </c>
      <c r="H40" s="12">
        <v>22282374.941500001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0.15" customHeight="1" x14ac:dyDescent="0.2">
      <c r="A42" s="9"/>
      <c r="B42" s="26"/>
      <c r="C42" s="3"/>
      <c r="D42" s="10"/>
      <c r="E42" s="3"/>
    </row>
    <row r="43" spans="1:8" ht="10.15" customHeight="1" x14ac:dyDescent="0.2">
      <c r="A43" s="9"/>
      <c r="B43" s="3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2.75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/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</sheetData>
  <mergeCells count="7">
    <mergeCell ref="A1:E1"/>
    <mergeCell ref="A2:E2"/>
    <mergeCell ref="A28:E28"/>
    <mergeCell ref="A29:E29"/>
    <mergeCell ref="A25:E25"/>
    <mergeCell ref="A26:E26"/>
    <mergeCell ref="A27:E27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85F94-438C-461B-BC26-AFCB05CD3696}">
  <dimension ref="A1:R60"/>
  <sheetViews>
    <sheetView topLeftCell="A13" zoomScale="130" zoomScaleNormal="130" workbookViewId="0">
      <selection activeCell="K29" sqref="K29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124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96</v>
      </c>
      <c r="C3" s="20" t="s">
        <v>38</v>
      </c>
      <c r="D3" s="19" t="s">
        <v>97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85864</v>
      </c>
      <c r="C4" s="13">
        <f>(B4*100)/G4-100</f>
        <v>160.33594081620276</v>
      </c>
      <c r="D4" s="12">
        <f>B4+SEE_Mai_Barrfrei!D4</f>
        <v>234408</v>
      </c>
      <c r="E4" s="13">
        <f>(D4*100)/H4-100</f>
        <v>13.531813492582415</v>
      </c>
      <c r="F4" s="63" t="s">
        <v>35</v>
      </c>
      <c r="G4" s="12">
        <v>32982</v>
      </c>
      <c r="H4" s="12">
        <v>206469</v>
      </c>
    </row>
    <row r="5" spans="1:8" s="14" customFormat="1" ht="12.75" x14ac:dyDescent="0.2">
      <c r="A5" s="11" t="s">
        <v>15</v>
      </c>
      <c r="B5" s="12">
        <v>1878137</v>
      </c>
      <c r="C5" s="13">
        <f t="shared" ref="C5:C24" si="0">(B5*100)/G5-100</f>
        <v>-6.1007088929341222</v>
      </c>
      <c r="D5" s="12">
        <f>B5+SEE_Mai_Barrfrei!D5</f>
        <v>10597017.674000001</v>
      </c>
      <c r="E5" s="13">
        <f t="shared" ref="E5:E24" si="1">(D5*100)/H5-100</f>
        <v>-17.661812114375977</v>
      </c>
      <c r="F5" s="63" t="s">
        <v>35</v>
      </c>
      <c r="G5" s="12">
        <v>2000161</v>
      </c>
      <c r="H5" s="12">
        <v>12870112.818999998</v>
      </c>
    </row>
    <row r="6" spans="1:8" s="14" customFormat="1" ht="12.75" x14ac:dyDescent="0.2">
      <c r="A6" s="11" t="s">
        <v>16</v>
      </c>
      <c r="B6" s="12">
        <v>558165</v>
      </c>
      <c r="C6" s="13">
        <f t="shared" si="0"/>
        <v>16.486527661545978</v>
      </c>
      <c r="D6" s="12">
        <f>B6+SEE_Mai_Barrfrei!D6</f>
        <v>3672407</v>
      </c>
      <c r="E6" s="13">
        <f t="shared" si="1"/>
        <v>14.887942837932727</v>
      </c>
      <c r="F6" s="63" t="s">
        <v>35</v>
      </c>
      <c r="G6" s="12">
        <v>479167</v>
      </c>
      <c r="H6" s="12">
        <v>3196512.105</v>
      </c>
    </row>
    <row r="7" spans="1:8" s="14" customFormat="1" ht="12.75" x14ac:dyDescent="0.2">
      <c r="A7" s="11" t="s">
        <v>17</v>
      </c>
      <c r="B7" s="12">
        <v>209576</v>
      </c>
      <c r="C7" s="13">
        <f t="shared" si="0"/>
        <v>0.37741632660880953</v>
      </c>
      <c r="D7" s="12">
        <f>B7+SEE_Mai_Barrfrei!D7</f>
        <v>1314847</v>
      </c>
      <c r="E7" s="13">
        <f t="shared" si="1"/>
        <v>-1.459690449995648</v>
      </c>
      <c r="F7" s="63" t="s">
        <v>35</v>
      </c>
      <c r="G7" s="12">
        <v>208788</v>
      </c>
      <c r="H7" s="12">
        <v>1334324</v>
      </c>
    </row>
    <row r="8" spans="1:8" s="14" customFormat="1" ht="12.75" x14ac:dyDescent="0.2">
      <c r="A8" s="11" t="s">
        <v>18</v>
      </c>
      <c r="B8" s="12">
        <v>0</v>
      </c>
      <c r="C8" s="13" t="e">
        <f t="shared" si="0"/>
        <v>#DIV/0!</v>
      </c>
      <c r="D8" s="12">
        <f>B8+SEE_Mai_Barrfrei!D8</f>
        <v>0</v>
      </c>
      <c r="E8" s="13" t="e">
        <f t="shared" si="1"/>
        <v>#DIV/0!</v>
      </c>
      <c r="F8" s="63" t="s">
        <v>35</v>
      </c>
      <c r="G8" s="12"/>
      <c r="H8" s="12">
        <v>0</v>
      </c>
    </row>
    <row r="9" spans="1:8" s="14" customFormat="1" ht="12.75" x14ac:dyDescent="0.2">
      <c r="A9" s="11" t="s">
        <v>19</v>
      </c>
      <c r="B9" s="12">
        <v>155552</v>
      </c>
      <c r="C9" s="13">
        <f t="shared" si="0"/>
        <v>55.628257846344695</v>
      </c>
      <c r="D9" s="12">
        <f>B9+SEE_Mai_Barrfrei!D9</f>
        <v>966886</v>
      </c>
      <c r="E9" s="13">
        <f t="shared" si="1"/>
        <v>13.489467240871349</v>
      </c>
      <c r="F9" s="63" t="s">
        <v>35</v>
      </c>
      <c r="G9" s="12">
        <v>99951</v>
      </c>
      <c r="H9" s="12">
        <v>851961</v>
      </c>
    </row>
    <row r="10" spans="1:8" s="14" customFormat="1" ht="12.75" x14ac:dyDescent="0.2">
      <c r="A10" s="11" t="s">
        <v>20</v>
      </c>
      <c r="B10" s="12">
        <v>252139</v>
      </c>
      <c r="C10" s="13">
        <f t="shared" si="0"/>
        <v>83.217916391143547</v>
      </c>
      <c r="D10" s="12">
        <f>B10+SEE_Mai_Barrfrei!D10</f>
        <v>1356160</v>
      </c>
      <c r="E10" s="13">
        <f t="shared" si="1"/>
        <v>27.595596025056963</v>
      </c>
      <c r="F10" s="63" t="s">
        <v>35</v>
      </c>
      <c r="G10" s="12">
        <v>137617</v>
      </c>
      <c r="H10" s="12">
        <v>1062858</v>
      </c>
    </row>
    <row r="11" spans="1:8" s="14" customFormat="1" ht="12.75" x14ac:dyDescent="0.2">
      <c r="A11" s="11" t="s">
        <v>21</v>
      </c>
      <c r="B11" s="12">
        <v>218557</v>
      </c>
      <c r="C11" s="13">
        <f t="shared" si="0"/>
        <v>-10.933933205221948</v>
      </c>
      <c r="D11" s="12">
        <f>B11+SEE_Mai_Barrfrei!D11</f>
        <v>1634605.7720000001</v>
      </c>
      <c r="E11" s="13">
        <f t="shared" si="1"/>
        <v>1.4745242336768456</v>
      </c>
      <c r="F11" s="63" t="s">
        <v>35</v>
      </c>
      <c r="G11" s="12">
        <v>245387.50599999999</v>
      </c>
      <c r="H11" s="12">
        <v>1610853.3490000002</v>
      </c>
    </row>
    <row r="12" spans="1:8" s="14" customFormat="1" ht="12.75" x14ac:dyDescent="0.2">
      <c r="A12" s="11" t="s">
        <v>22</v>
      </c>
      <c r="B12" s="12">
        <v>36318.26</v>
      </c>
      <c r="C12" s="13">
        <f t="shared" si="0"/>
        <v>0.55724451089514559</v>
      </c>
      <c r="D12" s="12">
        <f>B12+SEE_Mai_Barrfrei!D12</f>
        <v>75369.390000000014</v>
      </c>
      <c r="E12" s="13">
        <f t="shared" si="1"/>
        <v>102.56527058190136</v>
      </c>
      <c r="F12" s="63" t="s">
        <v>35</v>
      </c>
      <c r="G12" s="12">
        <v>36117</v>
      </c>
      <c r="H12" s="12">
        <v>37207.459000000003</v>
      </c>
    </row>
    <row r="13" spans="1:8" s="14" customFormat="1" ht="12.75" x14ac:dyDescent="0.2">
      <c r="A13" s="11" t="s">
        <v>23</v>
      </c>
      <c r="B13" s="12">
        <v>80807</v>
      </c>
      <c r="C13" s="13">
        <f t="shared" si="0"/>
        <v>20.657958942817274</v>
      </c>
      <c r="D13" s="12">
        <f>B13+SEE_Mai_Barrfrei!D13</f>
        <v>474097.41580000002</v>
      </c>
      <c r="E13" s="13">
        <f t="shared" si="1"/>
        <v>35.269511712334292</v>
      </c>
      <c r="F13" s="63" t="s">
        <v>35</v>
      </c>
      <c r="G13" s="12">
        <v>66971.959999999992</v>
      </c>
      <c r="H13" s="12">
        <v>350483.57149999996</v>
      </c>
    </row>
    <row r="14" spans="1:8" s="14" customFormat="1" ht="12.75" x14ac:dyDescent="0.2">
      <c r="A14" s="11" t="s">
        <v>24</v>
      </c>
      <c r="B14" s="12">
        <v>60614</v>
      </c>
      <c r="C14" s="13">
        <f t="shared" si="0"/>
        <v>76.686293942750552</v>
      </c>
      <c r="D14" s="12">
        <f>B14+SEE_Mai_Barrfrei!D14</f>
        <v>319261</v>
      </c>
      <c r="E14" s="13">
        <f t="shared" si="1"/>
        <v>91.198294396301321</v>
      </c>
      <c r="F14" s="63" t="s">
        <v>35</v>
      </c>
      <c r="G14" s="12">
        <v>34306</v>
      </c>
      <c r="H14" s="12">
        <v>166979</v>
      </c>
    </row>
    <row r="15" spans="1:8" s="14" customFormat="1" ht="12.75" x14ac:dyDescent="0.2">
      <c r="A15" s="11" t="s">
        <v>25</v>
      </c>
      <c r="B15" s="12">
        <v>269592</v>
      </c>
      <c r="C15" s="13">
        <f t="shared" si="0"/>
        <v>8.670958275724459</v>
      </c>
      <c r="D15" s="12">
        <f>B15+SEE_Mai_Barrfrei!D15</f>
        <v>1536668</v>
      </c>
      <c r="E15" s="13">
        <f t="shared" si="1"/>
        <v>6.241681871197855</v>
      </c>
      <c r="F15" s="63" t="s">
        <v>35</v>
      </c>
      <c r="G15" s="12">
        <v>248081</v>
      </c>
      <c r="H15" s="12">
        <v>1446389</v>
      </c>
    </row>
    <row r="16" spans="1:8" s="14" customFormat="1" ht="12.75" x14ac:dyDescent="0.2">
      <c r="A16" s="11" t="s">
        <v>26</v>
      </c>
      <c r="B16" s="12">
        <v>154.04999999999998</v>
      </c>
      <c r="C16" s="13">
        <f t="shared" si="0"/>
        <v>14.1111111111111</v>
      </c>
      <c r="D16" s="12">
        <f>B16+SEE_Mai_Barrfrei!D16</f>
        <v>776.41</v>
      </c>
      <c r="E16" s="13">
        <f t="shared" si="1"/>
        <v>-22.606658692185007</v>
      </c>
      <c r="F16" s="63" t="s">
        <v>35</v>
      </c>
      <c r="G16" s="12">
        <v>135</v>
      </c>
      <c r="H16" s="12">
        <v>1003.2</v>
      </c>
    </row>
    <row r="17" spans="1:18" s="14" customFormat="1" ht="12.75" x14ac:dyDescent="0.2">
      <c r="A17" s="11" t="s">
        <v>27</v>
      </c>
      <c r="B17" s="12">
        <v>35869.279999999999</v>
      </c>
      <c r="C17" s="13">
        <f t="shared" si="0"/>
        <v>-36.16766228367397</v>
      </c>
      <c r="D17" s="12">
        <f>B17+SEE_Mai_Barrfrei!D17</f>
        <v>159642.01</v>
      </c>
      <c r="E17" s="13">
        <f t="shared" si="1"/>
        <v>-32.323209328325206</v>
      </c>
      <c r="F17" s="63" t="s">
        <v>35</v>
      </c>
      <c r="G17" s="12">
        <v>56192.959999999999</v>
      </c>
      <c r="H17" s="12">
        <v>235888.86</v>
      </c>
    </row>
    <row r="18" spans="1:18" s="14" customFormat="1" ht="12.75" x14ac:dyDescent="0.2">
      <c r="A18" s="11" t="s">
        <v>28</v>
      </c>
      <c r="B18" s="12">
        <v>0</v>
      </c>
      <c r="C18" s="13" t="e">
        <f t="shared" si="0"/>
        <v>#DIV/0!</v>
      </c>
      <c r="D18" s="12">
        <f>B18+SEE_Mai_Barrfrei!D18</f>
        <v>0</v>
      </c>
      <c r="E18" s="13" t="e">
        <f t="shared" si="1"/>
        <v>#DIV/0!</v>
      </c>
      <c r="F18" s="63" t="s">
        <v>35</v>
      </c>
      <c r="G18" s="12"/>
      <c r="H18" s="12">
        <v>0</v>
      </c>
    </row>
    <row r="19" spans="1:18" s="14" customFormat="1" ht="12.75" x14ac:dyDescent="0.2">
      <c r="A19" s="11" t="s">
        <v>34</v>
      </c>
      <c r="B19" s="12">
        <v>0</v>
      </c>
      <c r="C19" s="13">
        <f t="shared" si="0"/>
        <v>-100</v>
      </c>
      <c r="D19" s="12">
        <f>B19+SEE_Mai_Barrfrei!D19</f>
        <v>22302</v>
      </c>
      <c r="E19" s="13">
        <f t="shared" si="1"/>
        <v>-33.896496532100301</v>
      </c>
      <c r="F19" s="63" t="s">
        <v>35</v>
      </c>
      <c r="G19" s="12">
        <v>4908</v>
      </c>
      <c r="H19" s="12">
        <v>33738</v>
      </c>
    </row>
    <row r="20" spans="1:18" s="14" customFormat="1" ht="12.75" x14ac:dyDescent="0.2">
      <c r="A20" s="11" t="s">
        <v>29</v>
      </c>
      <c r="B20" s="12"/>
      <c r="C20" s="13" t="e">
        <f t="shared" si="0"/>
        <v>#DIV/0!</v>
      </c>
      <c r="D20" s="12">
        <f>B20+SEE_Mai_Barrfrei!D20</f>
        <v>0</v>
      </c>
      <c r="E20" s="13">
        <f t="shared" si="1"/>
        <v>-100</v>
      </c>
      <c r="F20" s="63" t="s">
        <v>35</v>
      </c>
      <c r="G20" s="12"/>
      <c r="H20" s="12">
        <v>2407</v>
      </c>
    </row>
    <row r="21" spans="1:18" s="14" customFormat="1" ht="12.75" x14ac:dyDescent="0.2">
      <c r="A21" s="11" t="s">
        <v>30</v>
      </c>
      <c r="B21" s="12">
        <v>4778</v>
      </c>
      <c r="C21" s="13">
        <f t="shared" si="0"/>
        <v>72.553268327916214</v>
      </c>
      <c r="D21" s="12">
        <f>B21+SEE_Mai_Barrfrei!D21</f>
        <v>769248</v>
      </c>
      <c r="E21" s="13">
        <f t="shared" si="1"/>
        <v>55.533404638617668</v>
      </c>
      <c r="F21" s="63" t="s">
        <v>35</v>
      </c>
      <c r="G21" s="12">
        <v>2769</v>
      </c>
      <c r="H21" s="12">
        <v>494587</v>
      </c>
    </row>
    <row r="22" spans="1:18" s="14" customFormat="1" ht="12.75" x14ac:dyDescent="0.2">
      <c r="A22" s="11" t="s">
        <v>33</v>
      </c>
      <c r="B22" s="12">
        <v>1131088</v>
      </c>
      <c r="C22" s="13">
        <f t="shared" si="0"/>
        <v>114.67491617226636</v>
      </c>
      <c r="D22" s="12">
        <f>B22+SEE_Mai_Barrfrei!D22</f>
        <v>6086094</v>
      </c>
      <c r="E22" s="13">
        <f t="shared" si="1"/>
        <v>103.46751294828732</v>
      </c>
      <c r="F22" s="63" t="s">
        <v>35</v>
      </c>
      <c r="G22" s="12">
        <v>526884.1</v>
      </c>
      <c r="H22" s="12">
        <v>2991187.1</v>
      </c>
    </row>
    <row r="23" spans="1:18" s="14" customFormat="1" ht="12.75" x14ac:dyDescent="0.2">
      <c r="A23" s="11" t="s">
        <v>31</v>
      </c>
      <c r="B23" s="12">
        <v>46.947000000000003</v>
      </c>
      <c r="C23" s="13">
        <f t="shared" si="0"/>
        <v>-99.420497409167808</v>
      </c>
      <c r="D23" s="12">
        <f>B23+SEE_Mai_Barrfrei!D23</f>
        <v>8095.7570000000005</v>
      </c>
      <c r="E23" s="13">
        <f t="shared" si="1"/>
        <v>-55.996614203084327</v>
      </c>
      <c r="F23" s="63" t="s">
        <v>35</v>
      </c>
      <c r="G23" s="12">
        <v>8101.2579999999998</v>
      </c>
      <c r="H23" s="12">
        <v>18398.031999999999</v>
      </c>
    </row>
    <row r="24" spans="1:18" s="22" customFormat="1" ht="19.350000000000001" customHeight="1" x14ac:dyDescent="0.2">
      <c r="A24" s="17" t="s">
        <v>9</v>
      </c>
      <c r="B24" s="15">
        <v>4977257.5369999995</v>
      </c>
      <c r="C24" s="16">
        <f t="shared" si="0"/>
        <v>19.462892389709921</v>
      </c>
      <c r="D24" s="15">
        <f>B24+SEE_Mai_Barrfrei!D24</f>
        <v>28504786.948799998</v>
      </c>
      <c r="E24" s="16">
        <f t="shared" si="1"/>
        <v>7.7737138215417048</v>
      </c>
      <c r="F24" s="63" t="s">
        <v>35</v>
      </c>
      <c r="G24" s="12">
        <v>4166362.824</v>
      </c>
      <c r="H24" s="12">
        <v>26448737.765500002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/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/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/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98</v>
      </c>
      <c r="B29" s="73"/>
      <c r="C29" s="73"/>
      <c r="D29" s="73"/>
      <c r="E29" s="73"/>
      <c r="F29" s="60" t="s">
        <v>35</v>
      </c>
      <c r="G29" s="61"/>
    </row>
    <row r="30" spans="1:18" ht="56.25" x14ac:dyDescent="0.2">
      <c r="A30" s="23" t="s">
        <v>0</v>
      </c>
      <c r="B30" s="21" t="s">
        <v>96</v>
      </c>
      <c r="C30" s="20" t="s">
        <v>38</v>
      </c>
      <c r="D30" s="19" t="s">
        <v>97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469328</v>
      </c>
      <c r="C31" s="13">
        <f>SUM(B31/G31*100-100)</f>
        <v>23.933962164503072</v>
      </c>
      <c r="D31" s="12">
        <f>B31+SEE_Mai_Barrfrei!D31</f>
        <v>2782940</v>
      </c>
      <c r="E31" s="13">
        <f>SUM(D31/H31*100-100)</f>
        <v>12.570874055029464</v>
      </c>
      <c r="F31" s="63" t="s">
        <v>35</v>
      </c>
      <c r="G31" s="12">
        <v>378692</v>
      </c>
      <c r="H31" s="12">
        <v>2472167</v>
      </c>
    </row>
    <row r="32" spans="1:18" s="14" customFormat="1" ht="12" customHeight="1" x14ac:dyDescent="0.2">
      <c r="A32" s="8" t="s">
        <v>1</v>
      </c>
      <c r="B32" s="12">
        <v>440710</v>
      </c>
      <c r="C32" s="13">
        <f t="shared" ref="C32:C40" si="2">SUM(B32/G32*100-100)</f>
        <v>10.304350002502872</v>
      </c>
      <c r="D32" s="12">
        <f>B32+SEE_Mai_Barrfrei!D32</f>
        <v>2607123</v>
      </c>
      <c r="E32" s="13">
        <f>SUM(D32/H32*100-100)</f>
        <v>-6.1064990901007405</v>
      </c>
      <c r="F32" s="63" t="s">
        <v>35</v>
      </c>
      <c r="G32" s="12">
        <v>399540</v>
      </c>
      <c r="H32" s="12">
        <v>2776681</v>
      </c>
    </row>
    <row r="33" spans="1:8" s="14" customFormat="1" ht="12" customHeight="1" x14ac:dyDescent="0.2">
      <c r="A33" s="8" t="s">
        <v>2</v>
      </c>
      <c r="B33" s="12">
        <v>287989</v>
      </c>
      <c r="C33" s="13">
        <f t="shared" si="2"/>
        <v>43.275186924047802</v>
      </c>
      <c r="D33" s="12">
        <f>B33+SEE_Mai_Barrfrei!D33</f>
        <v>1840685.5</v>
      </c>
      <c r="E33" s="13">
        <f t="shared" ref="E33:E40" si="3">SUM(D33/H33*100-100)</f>
        <v>61.938432470780981</v>
      </c>
      <c r="F33" s="63" t="s">
        <v>35</v>
      </c>
      <c r="G33" s="12">
        <v>201004.1</v>
      </c>
      <c r="H33" s="12">
        <v>1136657.6000000001</v>
      </c>
    </row>
    <row r="34" spans="1:8" s="14" customFormat="1" ht="12" customHeight="1" x14ac:dyDescent="0.2">
      <c r="A34" s="8" t="s">
        <v>6</v>
      </c>
      <c r="B34" s="12">
        <v>400389</v>
      </c>
      <c r="C34" s="13">
        <f t="shared" si="2"/>
        <v>14.584120333802673</v>
      </c>
      <c r="D34" s="12">
        <f>B34+SEE_Mai_Barrfrei!D34</f>
        <v>2407959</v>
      </c>
      <c r="E34" s="13">
        <f>SUM(D34/H34*100-100)</f>
        <v>12.517557804075935</v>
      </c>
      <c r="F34" s="63" t="s">
        <v>35</v>
      </c>
      <c r="G34" s="12">
        <v>349428</v>
      </c>
      <c r="H34" s="12">
        <v>2140074</v>
      </c>
    </row>
    <row r="35" spans="1:8" s="14" customFormat="1" ht="12" customHeight="1" x14ac:dyDescent="0.2">
      <c r="A35" s="8" t="s">
        <v>8</v>
      </c>
      <c r="B35" s="12">
        <v>1043942</v>
      </c>
      <c r="C35" s="13">
        <f t="shared" si="2"/>
        <v>159.7180757901441</v>
      </c>
      <c r="D35" s="12">
        <f>B35+SEE_Mai_Barrfrei!D35</f>
        <v>5458965</v>
      </c>
      <c r="E35" s="13">
        <f>SUM(D35/H35*100-100)</f>
        <v>144.37003025659689</v>
      </c>
      <c r="F35" s="63" t="s">
        <v>35</v>
      </c>
      <c r="G35" s="12">
        <v>401952</v>
      </c>
      <c r="H35" s="12">
        <v>2233893</v>
      </c>
    </row>
    <row r="36" spans="1:8" s="14" customFormat="1" ht="12" customHeight="1" x14ac:dyDescent="0.2">
      <c r="A36" s="8" t="s">
        <v>4</v>
      </c>
      <c r="B36" s="12">
        <v>87231.947</v>
      </c>
      <c r="C36" s="13">
        <f t="shared" si="2"/>
        <v>-23.82069771382659</v>
      </c>
      <c r="D36" s="12">
        <f>B36+SEE_Mai_Barrfrei!D36</f>
        <v>639937.61880000005</v>
      </c>
      <c r="E36" s="13">
        <f t="shared" si="3"/>
        <v>6.7061557280990485</v>
      </c>
      <c r="F36" s="63" t="s">
        <v>35</v>
      </c>
      <c r="G36" s="12">
        <v>114508.724</v>
      </c>
      <c r="H36" s="12">
        <v>599719.49550000008</v>
      </c>
    </row>
    <row r="37" spans="1:8" s="14" customFormat="1" ht="12" customHeight="1" x14ac:dyDescent="0.2">
      <c r="A37" s="8" t="s">
        <v>7</v>
      </c>
      <c r="B37" s="12">
        <v>51009</v>
      </c>
      <c r="C37" s="13">
        <f t="shared" si="2"/>
        <v>94.00958466453676</v>
      </c>
      <c r="D37" s="12">
        <f>B37+SEE_Mai_Barrfrei!D37</f>
        <v>294503</v>
      </c>
      <c r="E37" s="13">
        <f>SUM(D37/H37*100-100)</f>
        <v>4.1187471937720375</v>
      </c>
      <c r="F37" s="63" t="s">
        <v>35</v>
      </c>
      <c r="G37" s="12">
        <v>26292</v>
      </c>
      <c r="H37" s="12">
        <v>282853</v>
      </c>
    </row>
    <row r="38" spans="1:8" s="14" customFormat="1" ht="12" customHeight="1" x14ac:dyDescent="0.2">
      <c r="A38" s="8" t="s">
        <v>5</v>
      </c>
      <c r="B38" s="12">
        <v>2152061</v>
      </c>
      <c r="C38" s="13">
        <f t="shared" si="2"/>
        <v>-3.0072751495637675</v>
      </c>
      <c r="D38" s="12">
        <f>B38+SEE_Mai_Barrfrei!D38</f>
        <v>12078898</v>
      </c>
      <c r="E38" s="13">
        <f t="shared" si="3"/>
        <v>-15.678735713466963</v>
      </c>
      <c r="F38" s="63" t="s">
        <v>35</v>
      </c>
      <c r="G38" s="12">
        <v>2218786</v>
      </c>
      <c r="H38" s="12">
        <v>14324854</v>
      </c>
    </row>
    <row r="39" spans="1:8" s="14" customFormat="1" ht="12" customHeight="1" x14ac:dyDescent="0.2">
      <c r="A39" s="8" t="s">
        <v>13</v>
      </c>
      <c r="B39" s="12">
        <f>B40-B31-B32-B33-B34-B35-B36-B37-B38</f>
        <v>44597.589999999385</v>
      </c>
      <c r="C39" s="13">
        <f t="shared" si="2"/>
        <v>-41.442240021009212</v>
      </c>
      <c r="D39" s="12">
        <f>B39+SEE_Mai_Barrfrei!D39</f>
        <v>393775.82999999938</v>
      </c>
      <c r="E39" s="13">
        <f t="shared" si="3"/>
        <v>-18.27641604605968</v>
      </c>
      <c r="F39" s="63" t="s">
        <v>35</v>
      </c>
      <c r="G39" s="12">
        <v>76160</v>
      </c>
      <c r="H39" s="12">
        <v>481838.66999999993</v>
      </c>
    </row>
    <row r="40" spans="1:8" s="22" customFormat="1" ht="19.350000000000001" customHeight="1" x14ac:dyDescent="0.2">
      <c r="A40" s="17" t="s">
        <v>9</v>
      </c>
      <c r="B40" s="15">
        <f>B24</f>
        <v>4977257.5369999995</v>
      </c>
      <c r="C40" s="16">
        <f t="shared" si="2"/>
        <v>19.462892389709936</v>
      </c>
      <c r="D40" s="15">
        <f>B40+SEE_Mai_Barrfrei!D40</f>
        <v>28504786.948799998</v>
      </c>
      <c r="E40" s="16">
        <f t="shared" si="3"/>
        <v>7.7737138215417048</v>
      </c>
      <c r="F40" s="63" t="s">
        <v>35</v>
      </c>
      <c r="G40" s="12">
        <v>4166362.824</v>
      </c>
      <c r="H40" s="12">
        <v>26448737.765500002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4.1" customHeight="1" x14ac:dyDescent="0.2">
      <c r="A42" s="9"/>
      <c r="B42" s="5"/>
      <c r="C42" s="3"/>
      <c r="D42" s="10"/>
      <c r="E42" s="3"/>
    </row>
    <row r="43" spans="1:8" ht="10.15" customHeight="1" x14ac:dyDescent="0.2">
      <c r="A43" s="9"/>
      <c r="B43" s="26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0.15" customHeight="1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>
      <c r="A51" s="9"/>
      <c r="B51" s="3"/>
      <c r="C51" s="3"/>
      <c r="D51" s="10"/>
      <c r="E51" s="3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1:E1"/>
    <mergeCell ref="A2:E2"/>
    <mergeCell ref="A29:E29"/>
    <mergeCell ref="A28:E28"/>
    <mergeCell ref="A25:E25"/>
    <mergeCell ref="A26:E26"/>
    <mergeCell ref="A27:E27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CE599-A996-4C0B-9A76-06C91DD09711}">
  <dimension ref="A1:R59"/>
  <sheetViews>
    <sheetView topLeftCell="A16" zoomScale="130" zoomScaleNormal="130" workbookViewId="0">
      <selection activeCell="B42" sqref="B42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125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99</v>
      </c>
      <c r="C3" s="20" t="s">
        <v>38</v>
      </c>
      <c r="D3" s="19" t="s">
        <v>100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56219</v>
      </c>
      <c r="C4" s="13">
        <f>(B4*100)/G4-100</f>
        <v>-55.566532831715719</v>
      </c>
      <c r="D4" s="12">
        <f>B4+SEE_Juni_Barrfrei!D4</f>
        <v>290627</v>
      </c>
      <c r="E4" s="13">
        <f>(D4*100)/H4-100</f>
        <v>-12.722789968557905</v>
      </c>
      <c r="F4" s="63" t="s">
        <v>35</v>
      </c>
      <c r="G4" s="12">
        <v>126524</v>
      </c>
      <c r="H4" s="12">
        <v>332993</v>
      </c>
    </row>
    <row r="5" spans="1:8" s="14" customFormat="1" ht="12.75" x14ac:dyDescent="0.2">
      <c r="A5" s="11" t="s">
        <v>15</v>
      </c>
      <c r="B5" s="12">
        <v>2200083</v>
      </c>
      <c r="C5" s="13">
        <f t="shared" ref="C5:C24" si="0">(B5*100)/G5-100</f>
        <v>-2.7887099532210442</v>
      </c>
      <c r="D5" s="12">
        <f>B5+SEE_Juni_Barrfrei!D5</f>
        <v>12797100.674000001</v>
      </c>
      <c r="E5" s="13">
        <f t="shared" ref="E5:E24" si="1">(D5*100)/H5-100</f>
        <v>-15.437529350432428</v>
      </c>
      <c r="F5" s="63" t="s">
        <v>35</v>
      </c>
      <c r="G5" s="12">
        <v>2263197</v>
      </c>
      <c r="H5" s="12">
        <v>15133309.818999998</v>
      </c>
    </row>
    <row r="6" spans="1:8" s="14" customFormat="1" ht="12.75" x14ac:dyDescent="0.2">
      <c r="A6" s="11" t="s">
        <v>16</v>
      </c>
      <c r="B6" s="12">
        <v>725648</v>
      </c>
      <c r="C6" s="13">
        <f>(B6*100)/G6-100</f>
        <v>-6.33760504215239</v>
      </c>
      <c r="D6" s="12">
        <f>B6+SEE_Juni_Barrfrei!D6</f>
        <v>4398055</v>
      </c>
      <c r="E6" s="13">
        <f t="shared" si="1"/>
        <v>10.747075990496469</v>
      </c>
      <c r="F6" s="63" t="s">
        <v>35</v>
      </c>
      <c r="G6" s="12">
        <v>774748.5</v>
      </c>
      <c r="H6" s="12">
        <v>3971260.605</v>
      </c>
    </row>
    <row r="7" spans="1:8" s="14" customFormat="1" ht="12.75" x14ac:dyDescent="0.2">
      <c r="A7" s="11" t="s">
        <v>17</v>
      </c>
      <c r="B7" s="12">
        <v>317146</v>
      </c>
      <c r="C7" s="13">
        <f t="shared" si="0"/>
        <v>33.94290830612772</v>
      </c>
      <c r="D7" s="12">
        <f>B7+SEE_Juni_Barrfrei!D7</f>
        <v>1631993</v>
      </c>
      <c r="E7" s="13">
        <f t="shared" si="1"/>
        <v>3.8757533729531133</v>
      </c>
      <c r="F7" s="63" t="s">
        <v>35</v>
      </c>
      <c r="G7" s="12">
        <v>236777</v>
      </c>
      <c r="H7" s="12">
        <v>1571101</v>
      </c>
    </row>
    <row r="8" spans="1:8" s="14" customFormat="1" ht="12.75" x14ac:dyDescent="0.2">
      <c r="A8" s="11" t="s">
        <v>18</v>
      </c>
      <c r="B8" s="12">
        <v>0</v>
      </c>
      <c r="C8" s="13" t="e">
        <f t="shared" si="0"/>
        <v>#DIV/0!</v>
      </c>
      <c r="D8" s="12">
        <f>B8+SEE_Juni_Barrfrei!D8</f>
        <v>0</v>
      </c>
      <c r="E8" s="13" t="e">
        <f t="shared" si="1"/>
        <v>#DIV/0!</v>
      </c>
      <c r="F8" s="63" t="s">
        <v>35</v>
      </c>
      <c r="G8" s="12"/>
      <c r="H8" s="12">
        <v>0</v>
      </c>
    </row>
    <row r="9" spans="1:8" s="14" customFormat="1" ht="12.75" x14ac:dyDescent="0.2">
      <c r="A9" s="11" t="s">
        <v>19</v>
      </c>
      <c r="B9" s="12">
        <v>152313</v>
      </c>
      <c r="C9" s="13">
        <f t="shared" si="0"/>
        <v>4.8258442818700473</v>
      </c>
      <c r="D9" s="12">
        <f>B9+SEE_Juni_Barrfrei!D9</f>
        <v>1119199</v>
      </c>
      <c r="E9" s="13">
        <f t="shared" si="1"/>
        <v>12.227178013400689</v>
      </c>
      <c r="F9" s="63" t="s">
        <v>35</v>
      </c>
      <c r="G9" s="12">
        <v>145301</v>
      </c>
      <c r="H9" s="12">
        <v>997262</v>
      </c>
    </row>
    <row r="10" spans="1:8" s="14" customFormat="1" ht="12.75" x14ac:dyDescent="0.2">
      <c r="A10" s="11" t="s">
        <v>20</v>
      </c>
      <c r="B10" s="12">
        <v>270721</v>
      </c>
      <c r="C10" s="13">
        <f t="shared" si="0"/>
        <v>40.7446880410088</v>
      </c>
      <c r="D10" s="12">
        <f>B10+SEE_Juni_Barrfrei!D10</f>
        <v>1626881</v>
      </c>
      <c r="E10" s="13">
        <f t="shared" si="1"/>
        <v>29.610574192145208</v>
      </c>
      <c r="F10" s="63" t="s">
        <v>35</v>
      </c>
      <c r="G10" s="12">
        <v>192349</v>
      </c>
      <c r="H10" s="12">
        <v>1255207</v>
      </c>
    </row>
    <row r="11" spans="1:8" s="14" customFormat="1" ht="12.75" x14ac:dyDescent="0.2">
      <c r="A11" s="11" t="s">
        <v>21</v>
      </c>
      <c r="B11" s="12">
        <v>265549.35399999999</v>
      </c>
      <c r="C11" s="13">
        <f t="shared" si="0"/>
        <v>9.936461621356969</v>
      </c>
      <c r="D11" s="12">
        <f>B11+SEE_Juni_Barrfrei!D11</f>
        <v>1900155.1260000002</v>
      </c>
      <c r="E11" s="13">
        <f t="shared" si="1"/>
        <v>2.5779375149848818</v>
      </c>
      <c r="F11" s="63" t="s">
        <v>35</v>
      </c>
      <c r="G11" s="12">
        <v>241548.027</v>
      </c>
      <c r="H11" s="12">
        <v>1852401.3760000002</v>
      </c>
    </row>
    <row r="12" spans="1:8" s="14" customFormat="1" ht="12.75" x14ac:dyDescent="0.2">
      <c r="A12" s="11" t="s">
        <v>22</v>
      </c>
      <c r="B12" s="12">
        <v>36273.660000000003</v>
      </c>
      <c r="C12" s="13">
        <f t="shared" si="0"/>
        <v>6754.9512434802346</v>
      </c>
      <c r="D12" s="12">
        <f>B12+SEE_Juni_Barrfrei!D12</f>
        <v>111643.05000000002</v>
      </c>
      <c r="E12" s="13">
        <f t="shared" si="1"/>
        <v>195.8480461643901</v>
      </c>
      <c r="F12" s="63" t="s">
        <v>35</v>
      </c>
      <c r="G12" s="12">
        <v>529.16</v>
      </c>
      <c r="H12" s="12">
        <v>37736.619000000006</v>
      </c>
    </row>
    <row r="13" spans="1:8" s="14" customFormat="1" ht="12.75" x14ac:dyDescent="0.2">
      <c r="A13" s="11" t="s">
        <v>23</v>
      </c>
      <c r="B13" s="12">
        <v>51398.877</v>
      </c>
      <c r="C13" s="13">
        <f t="shared" si="0"/>
        <v>-10.106730477125069</v>
      </c>
      <c r="D13" s="12">
        <f>B13+SEE_Juni_Barrfrei!D13</f>
        <v>525496.29280000005</v>
      </c>
      <c r="E13" s="13">
        <f t="shared" si="1"/>
        <v>28.905139685691751</v>
      </c>
      <c r="F13" s="63" t="s">
        <v>35</v>
      </c>
      <c r="G13" s="12">
        <v>57177.67</v>
      </c>
      <c r="H13" s="12">
        <v>407661.24149999995</v>
      </c>
    </row>
    <row r="14" spans="1:8" s="14" customFormat="1" ht="12.75" x14ac:dyDescent="0.2">
      <c r="A14" s="11" t="s">
        <v>24</v>
      </c>
      <c r="B14" s="12">
        <v>60287</v>
      </c>
      <c r="C14" s="13">
        <f t="shared" si="0"/>
        <v>29.761084804132594</v>
      </c>
      <c r="D14" s="12">
        <f>B14+SEE_Juni_Barrfrei!D14</f>
        <v>379548</v>
      </c>
      <c r="E14" s="13">
        <f t="shared" si="1"/>
        <v>77.825046031887325</v>
      </c>
      <c r="F14" s="63" t="s">
        <v>35</v>
      </c>
      <c r="G14" s="12">
        <v>46460</v>
      </c>
      <c r="H14" s="12">
        <v>213439</v>
      </c>
    </row>
    <row r="15" spans="1:8" s="14" customFormat="1" ht="12.75" x14ac:dyDescent="0.2">
      <c r="A15" s="11" t="s">
        <v>25</v>
      </c>
      <c r="B15" s="12">
        <v>250850</v>
      </c>
      <c r="C15" s="13">
        <f t="shared" si="0"/>
        <v>3.622983358772629</v>
      </c>
      <c r="D15" s="12">
        <f>B15+SEE_Juni_Barrfrei!D15</f>
        <v>1787518</v>
      </c>
      <c r="E15" s="13">
        <f t="shared" si="1"/>
        <v>5.8662332166694284</v>
      </c>
      <c r="F15" s="63" t="s">
        <v>35</v>
      </c>
      <c r="G15" s="12">
        <v>242079.5</v>
      </c>
      <c r="H15" s="12">
        <v>1688468.5</v>
      </c>
    </row>
    <row r="16" spans="1:8" s="14" customFormat="1" ht="12.75" x14ac:dyDescent="0.2">
      <c r="A16" s="11" t="s">
        <v>26</v>
      </c>
      <c r="B16" s="12">
        <v>188.76999999999998</v>
      </c>
      <c r="C16" s="13">
        <f t="shared" si="0"/>
        <v>42.457173043543889</v>
      </c>
      <c r="D16" s="12">
        <f>B16+SEE_Juni_Barrfrei!D16</f>
        <v>965.18</v>
      </c>
      <c r="E16" s="13">
        <f t="shared" si="1"/>
        <v>-15.015276787208009</v>
      </c>
      <c r="F16" s="63" t="s">
        <v>35</v>
      </c>
      <c r="G16" s="12">
        <v>132.51</v>
      </c>
      <c r="H16" s="12">
        <v>1135.71</v>
      </c>
    </row>
    <row r="17" spans="1:18" s="14" customFormat="1" ht="12.75" x14ac:dyDescent="0.2">
      <c r="A17" s="11" t="s">
        <v>27</v>
      </c>
      <c r="B17" s="12">
        <v>32410.78</v>
      </c>
      <c r="C17" s="13">
        <f t="shared" si="0"/>
        <v>-23.664802100874965</v>
      </c>
      <c r="D17" s="12">
        <f>B17+SEE_Juni_Barrfrei!D17</f>
        <v>192052.79</v>
      </c>
      <c r="E17" s="13">
        <f t="shared" si="1"/>
        <v>-31.002474749535978</v>
      </c>
      <c r="F17" s="63" t="s">
        <v>35</v>
      </c>
      <c r="G17" s="12">
        <v>42458.5</v>
      </c>
      <c r="H17" s="12">
        <v>278347.36</v>
      </c>
    </row>
    <row r="18" spans="1:18" s="14" customFormat="1" ht="12.75" x14ac:dyDescent="0.2">
      <c r="A18" s="11" t="s">
        <v>28</v>
      </c>
      <c r="B18" s="69">
        <v>0</v>
      </c>
      <c r="C18" s="13" t="e">
        <f t="shared" si="0"/>
        <v>#DIV/0!</v>
      </c>
      <c r="D18" s="12">
        <f>B18+SEE_Juni_Barrfrei!D18</f>
        <v>0</v>
      </c>
      <c r="E18" s="13" t="e">
        <f t="shared" si="1"/>
        <v>#DIV/0!</v>
      </c>
      <c r="F18" s="63" t="s">
        <v>35</v>
      </c>
      <c r="G18" s="12"/>
      <c r="H18" s="12">
        <v>0</v>
      </c>
    </row>
    <row r="19" spans="1:18" s="14" customFormat="1" ht="12.75" x14ac:dyDescent="0.2">
      <c r="A19" s="11" t="s">
        <v>34</v>
      </c>
      <c r="B19" s="12">
        <v>0</v>
      </c>
      <c r="C19" s="13">
        <f t="shared" si="0"/>
        <v>-100</v>
      </c>
      <c r="D19" s="12">
        <f>B19+SEE_Juni_Barrfrei!D19</f>
        <v>22302</v>
      </c>
      <c r="E19" s="13">
        <f t="shared" si="1"/>
        <v>-43.656207366984994</v>
      </c>
      <c r="F19" s="63" t="s">
        <v>35</v>
      </c>
      <c r="G19" s="12">
        <v>5844</v>
      </c>
      <c r="H19" s="12">
        <v>39582</v>
      </c>
    </row>
    <row r="20" spans="1:18" s="14" customFormat="1" ht="12.75" x14ac:dyDescent="0.2">
      <c r="A20" s="11" t="s">
        <v>29</v>
      </c>
      <c r="B20" s="12"/>
      <c r="C20" s="13">
        <f t="shared" si="0"/>
        <v>-100</v>
      </c>
      <c r="D20" s="12">
        <f>B20+SEE_Juni_Barrfrei!D20</f>
        <v>0</v>
      </c>
      <c r="E20" s="13">
        <f t="shared" si="1"/>
        <v>-100</v>
      </c>
      <c r="F20" s="63" t="s">
        <v>35</v>
      </c>
      <c r="G20" s="12">
        <v>118</v>
      </c>
      <c r="H20" s="12">
        <v>2525</v>
      </c>
    </row>
    <row r="21" spans="1:18" s="14" customFormat="1" ht="12.75" x14ac:dyDescent="0.2">
      <c r="A21" s="11" t="s">
        <v>30</v>
      </c>
      <c r="B21" s="12">
        <v>3473</v>
      </c>
      <c r="C21" s="13">
        <f t="shared" si="0"/>
        <v>25.92458303118201</v>
      </c>
      <c r="D21" s="12">
        <f>B21+SEE_Juni_Barrfrei!D21</f>
        <v>772721</v>
      </c>
      <c r="E21" s="13">
        <f t="shared" si="1"/>
        <v>55.369210507796396</v>
      </c>
      <c r="F21" s="63" t="s">
        <v>35</v>
      </c>
      <c r="G21" s="12">
        <v>2758</v>
      </c>
      <c r="H21" s="12">
        <v>497345</v>
      </c>
    </row>
    <row r="22" spans="1:18" s="14" customFormat="1" ht="12.75" x14ac:dyDescent="0.2">
      <c r="A22" s="11" t="s">
        <v>33</v>
      </c>
      <c r="B22" s="12">
        <v>1138902.6499999999</v>
      </c>
      <c r="C22" s="13">
        <f t="shared" si="0"/>
        <v>47.855861317782228</v>
      </c>
      <c r="D22" s="12">
        <f>B22+SEE_Juni_Barrfrei!D22</f>
        <v>7224996.6500000004</v>
      </c>
      <c r="E22" s="13">
        <f t="shared" si="1"/>
        <v>92.079270633330964</v>
      </c>
      <c r="F22" s="63" t="s">
        <v>35</v>
      </c>
      <c r="G22" s="12">
        <v>770279</v>
      </c>
      <c r="H22" s="12">
        <v>3761466.1</v>
      </c>
    </row>
    <row r="23" spans="1:18" s="14" customFormat="1" ht="12.75" x14ac:dyDescent="0.2">
      <c r="A23" s="11" t="s">
        <v>31</v>
      </c>
      <c r="B23" s="12">
        <v>0</v>
      </c>
      <c r="C23" s="13">
        <f t="shared" si="0"/>
        <v>-100</v>
      </c>
      <c r="D23" s="12">
        <f>B23+SEE_Juni_Barrfrei!D23</f>
        <v>8095.7570000000005</v>
      </c>
      <c r="E23" s="13">
        <f t="shared" si="1"/>
        <v>-69.862257896876386</v>
      </c>
      <c r="F23" s="63" t="s">
        <v>35</v>
      </c>
      <c r="G23" s="12">
        <v>8464.4879999999994</v>
      </c>
      <c r="H23" s="12">
        <v>26862.519999999997</v>
      </c>
    </row>
    <row r="24" spans="1:18" s="22" customFormat="1" ht="19.350000000000001" customHeight="1" x14ac:dyDescent="0.2">
      <c r="A24" s="17" t="s">
        <v>9</v>
      </c>
      <c r="B24" s="15">
        <v>5561464.091</v>
      </c>
      <c r="C24" s="16">
        <f t="shared" si="0"/>
        <v>7.8483157428827894</v>
      </c>
      <c r="D24" s="15">
        <f>B24+SEE_Juni_Barrfrei!D24</f>
        <v>34066251.039799996</v>
      </c>
      <c r="E24" s="16">
        <f t="shared" si="1"/>
        <v>7.7858858605614216</v>
      </c>
      <c r="F24" s="63" t="s">
        <v>35</v>
      </c>
      <c r="G24" s="12">
        <v>5156746.3550000004</v>
      </c>
      <c r="H24" s="12">
        <v>31605484.120500002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/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/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/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101</v>
      </c>
      <c r="B29" s="73"/>
      <c r="C29" s="73"/>
      <c r="D29" s="73"/>
      <c r="E29" s="73"/>
      <c r="F29" s="60" t="s">
        <v>35</v>
      </c>
      <c r="G29" s="61"/>
    </row>
    <row r="30" spans="1:18" ht="56.25" x14ac:dyDescent="0.2">
      <c r="A30" s="23" t="s">
        <v>0</v>
      </c>
      <c r="B30" s="21" t="s">
        <v>99</v>
      </c>
      <c r="C30" s="20" t="s">
        <v>38</v>
      </c>
      <c r="D30" s="19" t="s">
        <v>100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516140</v>
      </c>
      <c r="C31" s="13">
        <f>SUM(B31/G31*100-100)</f>
        <v>5.8981150734622787</v>
      </c>
      <c r="D31" s="12">
        <f>B31+SEE_Juni_Barrfrei!D31</f>
        <v>3299080</v>
      </c>
      <c r="E31" s="13">
        <f>SUM(D31/H31*100-100)</f>
        <v>11.471975563935175</v>
      </c>
      <c r="F31" s="63" t="s">
        <v>35</v>
      </c>
      <c r="G31" s="12">
        <v>487393</v>
      </c>
      <c r="H31" s="12">
        <v>2959560</v>
      </c>
    </row>
    <row r="32" spans="1:18" s="14" customFormat="1" ht="12" customHeight="1" x14ac:dyDescent="0.2">
      <c r="A32" s="8" t="s">
        <v>1</v>
      </c>
      <c r="B32" s="12">
        <v>553283</v>
      </c>
      <c r="C32" s="13">
        <f t="shared" ref="C32:C40" si="2">SUM(B32/G32*100-100)</f>
        <v>9.5308420058637324</v>
      </c>
      <c r="D32" s="12">
        <f>B32+SEE_Juni_Barrfrei!D32</f>
        <v>3160406</v>
      </c>
      <c r="E32" s="13">
        <f>SUM(D32/H32*100-100)</f>
        <v>-3.699593518230742</v>
      </c>
      <c r="F32" s="63" t="s">
        <v>35</v>
      </c>
      <c r="G32" s="12">
        <v>505139</v>
      </c>
      <c r="H32" s="12">
        <v>3281820</v>
      </c>
    </row>
    <row r="33" spans="1:8" s="14" customFormat="1" ht="12" customHeight="1" x14ac:dyDescent="0.2">
      <c r="A33" s="8" t="s">
        <v>2</v>
      </c>
      <c r="B33" s="12">
        <v>267146</v>
      </c>
      <c r="C33" s="13">
        <f t="shared" si="2"/>
        <v>2.0199995035448808</v>
      </c>
      <c r="D33" s="12">
        <f>B33+SEE_Juni_Barrfrei!D33</f>
        <v>2107831.5</v>
      </c>
      <c r="E33" s="13">
        <f t="shared" ref="E33:E40" si="3">SUM(D33/H33*100-100)</f>
        <v>50.719359926367559</v>
      </c>
      <c r="F33" s="63" t="s">
        <v>35</v>
      </c>
      <c r="G33" s="12">
        <v>261856.5</v>
      </c>
      <c r="H33" s="12">
        <v>1398514.1</v>
      </c>
    </row>
    <row r="34" spans="1:8" s="14" customFormat="1" ht="12" customHeight="1" x14ac:dyDescent="0.2">
      <c r="A34" s="8" t="s">
        <v>6</v>
      </c>
      <c r="B34" s="12">
        <v>411793</v>
      </c>
      <c r="C34" s="13">
        <f t="shared" si="2"/>
        <v>-7.9979266785971959</v>
      </c>
      <c r="D34" s="12">
        <f>B34+SEE_Juni_Barrfrei!D34</f>
        <v>2819752</v>
      </c>
      <c r="E34" s="13">
        <f>SUM(D34/H34*100-100)</f>
        <v>8.9689739591485136</v>
      </c>
      <c r="F34" s="63" t="s">
        <v>35</v>
      </c>
      <c r="G34" s="12">
        <v>447591</v>
      </c>
      <c r="H34" s="12">
        <v>2587665</v>
      </c>
    </row>
    <row r="35" spans="1:8" s="14" customFormat="1" ht="12" customHeight="1" x14ac:dyDescent="0.2">
      <c r="A35" s="8" t="s">
        <v>8</v>
      </c>
      <c r="B35" s="12">
        <v>1047459</v>
      </c>
      <c r="C35" s="13">
        <f t="shared" si="2"/>
        <v>61.369980773496991</v>
      </c>
      <c r="D35" s="12">
        <f>B35+SEE_Juni_Barrfrei!D35</f>
        <v>6506424</v>
      </c>
      <c r="E35" s="13">
        <f>SUM(D35/H35*100-100)</f>
        <v>125.68264899339124</v>
      </c>
      <c r="F35" s="63" t="s">
        <v>35</v>
      </c>
      <c r="G35" s="12">
        <v>649104</v>
      </c>
      <c r="H35" s="12">
        <v>2882997</v>
      </c>
    </row>
    <row r="36" spans="1:8" s="14" customFormat="1" ht="12" customHeight="1" x14ac:dyDescent="0.2">
      <c r="A36" s="8" t="s">
        <v>4</v>
      </c>
      <c r="B36" s="12">
        <v>163084.88099999996</v>
      </c>
      <c r="C36" s="13">
        <f t="shared" si="2"/>
        <v>212.6046879523999</v>
      </c>
      <c r="D36" s="12">
        <f>B36+SEE_Juni_Barrfrei!D36</f>
        <v>803022.49979999999</v>
      </c>
      <c r="E36" s="13">
        <f t="shared" si="3"/>
        <v>23.183897481483044</v>
      </c>
      <c r="F36" s="63" t="s">
        <v>35</v>
      </c>
      <c r="G36" s="12">
        <v>52169.684999999998</v>
      </c>
      <c r="H36" s="12">
        <v>651889.18050000002</v>
      </c>
    </row>
    <row r="37" spans="1:8" s="14" customFormat="1" ht="12" customHeight="1" x14ac:dyDescent="0.2">
      <c r="A37" s="8" t="s">
        <v>7</v>
      </c>
      <c r="B37" s="12">
        <v>63094</v>
      </c>
      <c r="C37" s="13">
        <f t="shared" si="2"/>
        <v>108.86520127118646</v>
      </c>
      <c r="D37" s="12">
        <f>B37+SEE_Juni_Barrfrei!D37</f>
        <v>357597</v>
      </c>
      <c r="E37" s="13">
        <f>SUM(D37/H37*100-100)</f>
        <v>14.225981517978909</v>
      </c>
      <c r="F37" s="63" t="s">
        <v>35</v>
      </c>
      <c r="G37" s="12">
        <v>30208</v>
      </c>
      <c r="H37" s="12">
        <v>313061</v>
      </c>
    </row>
    <row r="38" spans="1:8" s="14" customFormat="1" ht="12" customHeight="1" x14ac:dyDescent="0.2">
      <c r="A38" s="8" t="s">
        <v>5</v>
      </c>
      <c r="B38" s="12">
        <v>2481419</v>
      </c>
      <c r="C38" s="13">
        <f t="shared" si="2"/>
        <v>-4.7413960226939054</v>
      </c>
      <c r="D38" s="12">
        <f>B38+SEE_Juni_Barrfrei!D38</f>
        <v>14560317</v>
      </c>
      <c r="E38" s="13">
        <f t="shared" si="3"/>
        <v>-13.995843892387754</v>
      </c>
      <c r="F38" s="63" t="s">
        <v>35</v>
      </c>
      <c r="G38" s="12">
        <v>2604929</v>
      </c>
      <c r="H38" s="12">
        <v>16929783</v>
      </c>
    </row>
    <row r="39" spans="1:8" s="14" customFormat="1" ht="12" customHeight="1" x14ac:dyDescent="0.2">
      <c r="A39" s="8" t="s">
        <v>13</v>
      </c>
      <c r="B39" s="12">
        <f>B40-B31-B32-B33-B34-B35-B36-B37-B38</f>
        <v>58045.209999999963</v>
      </c>
      <c r="C39" s="13">
        <f t="shared" si="2"/>
        <v>-50.957174433745386</v>
      </c>
      <c r="D39" s="12">
        <f>B39+SEE_Juni_Barrfrei!D39</f>
        <v>451821.03999999934</v>
      </c>
      <c r="E39" s="13">
        <f t="shared" si="3"/>
        <v>-24.720938953757226</v>
      </c>
      <c r="F39" s="63" t="s">
        <v>35</v>
      </c>
      <c r="G39" s="12">
        <v>118356.17000000039</v>
      </c>
      <c r="H39" s="12">
        <v>600194.84000000032</v>
      </c>
    </row>
    <row r="40" spans="1:8" s="22" customFormat="1" ht="19.350000000000001" customHeight="1" x14ac:dyDescent="0.2">
      <c r="A40" s="17" t="s">
        <v>9</v>
      </c>
      <c r="B40" s="15">
        <f>B24</f>
        <v>5561464.091</v>
      </c>
      <c r="C40" s="16">
        <f t="shared" si="2"/>
        <v>7.8483157428827894</v>
      </c>
      <c r="D40" s="15">
        <f>B40+SEE_Juni_Barrfrei!D40</f>
        <v>34066251.039799996</v>
      </c>
      <c r="E40" s="16">
        <f t="shared" si="3"/>
        <v>7.7858858605614216</v>
      </c>
      <c r="F40" s="63" t="s">
        <v>35</v>
      </c>
      <c r="G40" s="12">
        <v>5156746.3550000004</v>
      </c>
      <c r="H40" s="12">
        <v>31605484.120500002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0.15" customHeight="1" x14ac:dyDescent="0.2">
      <c r="A42" s="9"/>
      <c r="B42" s="26"/>
      <c r="C42" s="3"/>
      <c r="D42" s="10"/>
      <c r="E42" s="3"/>
    </row>
    <row r="43" spans="1:8" ht="10.15" customHeight="1" x14ac:dyDescent="0.2">
      <c r="A43" s="9"/>
      <c r="B43" s="3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2.75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/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3C57B-F7A4-41F7-8D73-86B2863EE767}">
  <dimension ref="A1:R59"/>
  <sheetViews>
    <sheetView zoomScale="130" zoomScaleNormal="130" workbookViewId="0">
      <selection activeCell="B42" sqref="B42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126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102</v>
      </c>
      <c r="C3" s="20" t="s">
        <v>38</v>
      </c>
      <c r="D3" s="19" t="s">
        <v>103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42151</v>
      </c>
      <c r="C4" s="13">
        <f>(B4*100)/G4-100</f>
        <v>-30.384158023386405</v>
      </c>
      <c r="D4" s="12">
        <f>B4+SEE_Juli_Barrfrei!D4</f>
        <v>332778</v>
      </c>
      <c r="E4" s="13">
        <f>(D4*100)/H4-100</f>
        <v>-15.440068506203929</v>
      </c>
      <c r="F4" s="63" t="s">
        <v>35</v>
      </c>
      <c r="G4" s="12">
        <v>60548</v>
      </c>
      <c r="H4" s="12">
        <v>393541</v>
      </c>
    </row>
    <row r="5" spans="1:8" s="14" customFormat="1" ht="12.75" x14ac:dyDescent="0.2">
      <c r="A5" s="11" t="s">
        <v>15</v>
      </c>
      <c r="B5" s="12">
        <v>2192973</v>
      </c>
      <c r="C5" s="13">
        <f t="shared" ref="C5:C24" si="0">(B5*100)/G5-100</f>
        <v>19.572380348449002</v>
      </c>
      <c r="D5" s="12">
        <f>B5+SEE_Juli_Barrfrei!D5</f>
        <v>14990073.674000001</v>
      </c>
      <c r="E5" s="13">
        <f t="shared" ref="E5:E24" si="1">(D5*100)/H5-100</f>
        <v>-11.653277102654485</v>
      </c>
      <c r="F5" s="63" t="s">
        <v>35</v>
      </c>
      <c r="G5" s="12">
        <v>1834013</v>
      </c>
      <c r="H5" s="12">
        <v>16967322.818999998</v>
      </c>
    </row>
    <row r="6" spans="1:8" s="14" customFormat="1" ht="12.75" x14ac:dyDescent="0.2">
      <c r="A6" s="11" t="s">
        <v>16</v>
      </c>
      <c r="B6" s="12">
        <v>704248</v>
      </c>
      <c r="C6" s="13">
        <f>(B6*100)/G6-100</f>
        <v>41.861640946512409</v>
      </c>
      <c r="D6" s="12">
        <f>B6+SEE_Juli_Barrfrei!D6</f>
        <v>5102303</v>
      </c>
      <c r="E6" s="13">
        <f t="shared" si="1"/>
        <v>14.204407264853145</v>
      </c>
      <c r="F6" s="63" t="s">
        <v>35</v>
      </c>
      <c r="G6" s="12">
        <v>496433</v>
      </c>
      <c r="H6" s="12">
        <v>4467693.6050000004</v>
      </c>
    </row>
    <row r="7" spans="1:8" s="14" customFormat="1" ht="12.75" x14ac:dyDescent="0.2">
      <c r="A7" s="11" t="s">
        <v>17</v>
      </c>
      <c r="B7" s="12">
        <v>310783.902</v>
      </c>
      <c r="C7" s="13">
        <f t="shared" si="0"/>
        <v>25.91214134653562</v>
      </c>
      <c r="D7" s="12">
        <f>B7+SEE_Juli_Barrfrei!D7</f>
        <v>1942776.902</v>
      </c>
      <c r="E7" s="13">
        <f t="shared" si="1"/>
        <v>6.8677071191527403</v>
      </c>
      <c r="F7" s="63" t="s">
        <v>35</v>
      </c>
      <c r="G7" s="12">
        <v>246826</v>
      </c>
      <c r="H7" s="12">
        <v>1817927</v>
      </c>
    </row>
    <row r="8" spans="1:8" s="14" customFormat="1" ht="12.75" x14ac:dyDescent="0.2">
      <c r="A8" s="11" t="s">
        <v>18</v>
      </c>
      <c r="B8" s="12">
        <v>0</v>
      </c>
      <c r="C8" s="13" t="e">
        <f t="shared" si="0"/>
        <v>#DIV/0!</v>
      </c>
      <c r="D8" s="12">
        <f>B8+SEE_Juli_Barrfrei!D8</f>
        <v>0</v>
      </c>
      <c r="E8" s="13" t="e">
        <f t="shared" si="1"/>
        <v>#DIV/0!</v>
      </c>
      <c r="F8" s="63" t="s">
        <v>35</v>
      </c>
      <c r="G8" s="12"/>
      <c r="H8" s="12">
        <v>0</v>
      </c>
    </row>
    <row r="9" spans="1:8" s="14" customFormat="1" ht="12.75" x14ac:dyDescent="0.2">
      <c r="A9" s="11" t="s">
        <v>19</v>
      </c>
      <c r="B9" s="12">
        <v>206363</v>
      </c>
      <c r="C9" s="13">
        <f t="shared" si="0"/>
        <v>20.934716361931549</v>
      </c>
      <c r="D9" s="12">
        <f>B9+SEE_Juli_Barrfrei!D9</f>
        <v>1325562</v>
      </c>
      <c r="E9" s="13">
        <f t="shared" si="1"/>
        <v>13.499420328075473</v>
      </c>
      <c r="F9" s="63" t="s">
        <v>35</v>
      </c>
      <c r="G9" s="12">
        <v>170640</v>
      </c>
      <c r="H9" s="12">
        <v>1167902</v>
      </c>
    </row>
    <row r="10" spans="1:8" s="14" customFormat="1" ht="12.75" x14ac:dyDescent="0.2">
      <c r="A10" s="11" t="s">
        <v>20</v>
      </c>
      <c r="B10" s="12">
        <v>235845</v>
      </c>
      <c r="C10" s="13">
        <f t="shared" si="0"/>
        <v>59.488355108334019</v>
      </c>
      <c r="D10" s="12">
        <f>B10+SEE_Juli_Barrfrei!D10</f>
        <v>1862726</v>
      </c>
      <c r="E10" s="13">
        <f t="shared" si="1"/>
        <v>32.759501754350964</v>
      </c>
      <c r="F10" s="63" t="s">
        <v>35</v>
      </c>
      <c r="G10" s="12">
        <v>147876</v>
      </c>
      <c r="H10" s="12">
        <v>1403083</v>
      </c>
    </row>
    <row r="11" spans="1:8" s="14" customFormat="1" ht="12.75" x14ac:dyDescent="0.2">
      <c r="A11" s="11" t="s">
        <v>21</v>
      </c>
      <c r="B11" s="12">
        <v>300234.40000000002</v>
      </c>
      <c r="C11" s="13">
        <f t="shared" si="0"/>
        <v>4.7341613460895928</v>
      </c>
      <c r="D11" s="12">
        <f>B11+SEE_Juli_Barrfrei!D11</f>
        <v>2200389.5260000001</v>
      </c>
      <c r="E11" s="13">
        <f t="shared" si="1"/>
        <v>2.8669003688416979</v>
      </c>
      <c r="F11" s="63" t="s">
        <v>35</v>
      </c>
      <c r="G11" s="12">
        <v>286663.29700000002</v>
      </c>
      <c r="H11" s="12">
        <v>2139064.6730000004</v>
      </c>
    </row>
    <row r="12" spans="1:8" s="14" customFormat="1" ht="12.75" x14ac:dyDescent="0.2">
      <c r="A12" s="11" t="s">
        <v>22</v>
      </c>
      <c r="B12" s="12">
        <v>113992.59</v>
      </c>
      <c r="C12" s="13">
        <f t="shared" si="0"/>
        <v>215.87683549533676</v>
      </c>
      <c r="D12" s="12">
        <f>B12+SEE_Juli_Barrfrei!D12</f>
        <v>225635.64</v>
      </c>
      <c r="E12" s="13">
        <f t="shared" si="1"/>
        <v>205.6387579973848</v>
      </c>
      <c r="F12" s="63" t="s">
        <v>35</v>
      </c>
      <c r="G12" s="12">
        <v>36087.67</v>
      </c>
      <c r="H12" s="12">
        <v>73824.289000000004</v>
      </c>
    </row>
    <row r="13" spans="1:8" s="14" customFormat="1" ht="12.75" x14ac:dyDescent="0.2">
      <c r="A13" s="11" t="s">
        <v>23</v>
      </c>
      <c r="B13" s="12">
        <v>59108</v>
      </c>
      <c r="C13" s="13">
        <f t="shared" si="0"/>
        <v>49.792160463014596</v>
      </c>
      <c r="D13" s="12">
        <f>B13+SEE_Juli_Barrfrei!D13</f>
        <v>584604.29280000005</v>
      </c>
      <c r="E13" s="13">
        <f t="shared" si="1"/>
        <v>30.748492080449694</v>
      </c>
      <c r="F13" s="63" t="s">
        <v>35</v>
      </c>
      <c r="G13" s="12">
        <v>39460.008999999998</v>
      </c>
      <c r="H13" s="12">
        <v>447121.25049999997</v>
      </c>
    </row>
    <row r="14" spans="1:8" s="14" customFormat="1" ht="12.75" x14ac:dyDescent="0.2">
      <c r="A14" s="11" t="s">
        <v>24</v>
      </c>
      <c r="B14" s="12">
        <v>51177</v>
      </c>
      <c r="C14" s="13">
        <f t="shared" si="0"/>
        <v>34.502877868012291</v>
      </c>
      <c r="D14" s="12">
        <f>B14+SEE_Juli_Barrfrei!D14</f>
        <v>430725</v>
      </c>
      <c r="E14" s="13">
        <f t="shared" si="1"/>
        <v>71.270597404249912</v>
      </c>
      <c r="F14" s="63" t="s">
        <v>35</v>
      </c>
      <c r="G14" s="12">
        <v>38049</v>
      </c>
      <c r="H14" s="12">
        <v>251488</v>
      </c>
    </row>
    <row r="15" spans="1:8" s="14" customFormat="1" ht="12.75" x14ac:dyDescent="0.2">
      <c r="A15" s="11" t="s">
        <v>25</v>
      </c>
      <c r="B15" s="12">
        <v>218528.5</v>
      </c>
      <c r="C15" s="13">
        <f t="shared" si="0"/>
        <v>-0.46540587737752048</v>
      </c>
      <c r="D15" s="12">
        <f>B15+SEE_Juli_Barrfrei!D15</f>
        <v>2006046.5</v>
      </c>
      <c r="E15" s="13">
        <f t="shared" si="1"/>
        <v>5.1376695030468227</v>
      </c>
      <c r="F15" s="63" t="s">
        <v>35</v>
      </c>
      <c r="G15" s="12">
        <v>219550.3</v>
      </c>
      <c r="H15" s="12">
        <v>1908018.8</v>
      </c>
    </row>
    <row r="16" spans="1:8" s="14" customFormat="1" ht="12.75" x14ac:dyDescent="0.2">
      <c r="A16" s="11" t="s">
        <v>26</v>
      </c>
      <c r="B16" s="12">
        <v>112.38</v>
      </c>
      <c r="C16" s="13">
        <f>(B16*100)/G16-100</f>
        <v>-12.017536992092701</v>
      </c>
      <c r="D16" s="12">
        <f>B16+SEE_Juli_Barrfrei!D16</f>
        <v>1077.56</v>
      </c>
      <c r="E16" s="13">
        <f t="shared" si="1"/>
        <v>-14.712214272145886</v>
      </c>
      <c r="F16" s="63" t="s">
        <v>35</v>
      </c>
      <c r="G16" s="12">
        <v>127.73</v>
      </c>
      <c r="H16" s="12">
        <v>1263.44</v>
      </c>
    </row>
    <row r="17" spans="1:18" s="14" customFormat="1" ht="12.75" x14ac:dyDescent="0.2">
      <c r="A17" s="11" t="s">
        <v>27</v>
      </c>
      <c r="B17" s="12">
        <v>25272.97</v>
      </c>
      <c r="C17" s="13">
        <f>(B17*100)/G17-100</f>
        <v>27.270891476420644</v>
      </c>
      <c r="D17" s="12">
        <f>B17+SEE_Juli_Barrfrei!D17</f>
        <v>217325.76</v>
      </c>
      <c r="E17" s="13">
        <f t="shared" si="1"/>
        <v>-27.122021905871591</v>
      </c>
      <c r="F17" s="63" t="s">
        <v>35</v>
      </c>
      <c r="G17" s="12">
        <v>19857.62</v>
      </c>
      <c r="H17" s="12">
        <v>298204.98</v>
      </c>
    </row>
    <row r="18" spans="1:18" s="14" customFormat="1" ht="12.75" x14ac:dyDescent="0.2">
      <c r="A18" s="11" t="s">
        <v>28</v>
      </c>
      <c r="B18" s="12">
        <v>0</v>
      </c>
      <c r="C18" s="13" t="e">
        <f t="shared" si="0"/>
        <v>#DIV/0!</v>
      </c>
      <c r="D18" s="12">
        <f>B18+SEE_Juli_Barrfrei!D18</f>
        <v>0</v>
      </c>
      <c r="E18" s="13" t="e">
        <f t="shared" si="1"/>
        <v>#DIV/0!</v>
      </c>
      <c r="F18" s="63" t="s">
        <v>35</v>
      </c>
      <c r="G18" s="12"/>
      <c r="H18" s="12">
        <v>0</v>
      </c>
    </row>
    <row r="19" spans="1:18" s="14" customFormat="1" ht="12.75" x14ac:dyDescent="0.2">
      <c r="A19" s="11" t="s">
        <v>34</v>
      </c>
      <c r="B19" s="12">
        <v>0</v>
      </c>
      <c r="C19" s="13">
        <f t="shared" si="0"/>
        <v>-100</v>
      </c>
      <c r="D19" s="12">
        <f>B19+SEE_Juli_Barrfrei!D19</f>
        <v>22302</v>
      </c>
      <c r="E19" s="13">
        <f t="shared" si="1"/>
        <v>-50.930693069306933</v>
      </c>
      <c r="F19" s="63" t="s">
        <v>35</v>
      </c>
      <c r="G19" s="12">
        <v>5868</v>
      </c>
      <c r="H19" s="12">
        <v>45450</v>
      </c>
    </row>
    <row r="20" spans="1:18" s="14" customFormat="1" ht="12.75" x14ac:dyDescent="0.2">
      <c r="A20" s="11" t="s">
        <v>29</v>
      </c>
      <c r="B20" s="12"/>
      <c r="C20" s="13" t="e">
        <f t="shared" si="0"/>
        <v>#DIV/0!</v>
      </c>
      <c r="D20" s="12">
        <f>B20+SEE_Juli_Barrfrei!D20</f>
        <v>0</v>
      </c>
      <c r="E20" s="13">
        <f t="shared" si="1"/>
        <v>-100</v>
      </c>
      <c r="F20" s="63" t="s">
        <v>35</v>
      </c>
      <c r="G20" s="12"/>
      <c r="H20" s="12">
        <v>2525</v>
      </c>
    </row>
    <row r="21" spans="1:18" s="14" customFormat="1" ht="12.75" x14ac:dyDescent="0.2">
      <c r="A21" s="11" t="s">
        <v>30</v>
      </c>
      <c r="B21" s="12">
        <v>5729</v>
      </c>
      <c r="C21" s="13">
        <f t="shared" si="0"/>
        <v>3.8238492207321428</v>
      </c>
      <c r="D21" s="12">
        <f>B21+SEE_Juli_Barrfrei!D21</f>
        <v>778450</v>
      </c>
      <c r="E21" s="13">
        <f t="shared" si="1"/>
        <v>54.80359461722179</v>
      </c>
      <c r="F21" s="63" t="s">
        <v>35</v>
      </c>
      <c r="G21" s="12">
        <v>5518</v>
      </c>
      <c r="H21" s="12">
        <v>502863</v>
      </c>
    </row>
    <row r="22" spans="1:18" s="14" customFormat="1" ht="12.75" x14ac:dyDescent="0.2">
      <c r="A22" s="11" t="s">
        <v>33</v>
      </c>
      <c r="B22" s="12">
        <v>1225812</v>
      </c>
      <c r="C22" s="13">
        <f t="shared" si="0"/>
        <v>36.965754427208736</v>
      </c>
      <c r="D22" s="12">
        <f>B22+SEE_Juli_Barrfrei!D22</f>
        <v>8450808.6500000004</v>
      </c>
      <c r="E22" s="13">
        <f t="shared" si="1"/>
        <v>81.48635060095549</v>
      </c>
      <c r="F22" s="63" t="s">
        <v>35</v>
      </c>
      <c r="G22" s="12">
        <v>894977</v>
      </c>
      <c r="H22" s="12">
        <v>4656443.0999999996</v>
      </c>
    </row>
    <row r="23" spans="1:18" s="14" customFormat="1" ht="12.75" x14ac:dyDescent="0.2">
      <c r="A23" s="11" t="s">
        <v>31</v>
      </c>
      <c r="B23" s="12">
        <v>9342.9589999999989</v>
      </c>
      <c r="C23" s="13">
        <f t="shared" si="0"/>
        <v>305.86268462206772</v>
      </c>
      <c r="D23" s="12">
        <f>B23+SEE_Juli_Barrfrei!D23</f>
        <v>17438.716</v>
      </c>
      <c r="E23" s="13">
        <f t="shared" si="1"/>
        <v>-40.205715712104976</v>
      </c>
      <c r="F23" s="63" t="s">
        <v>35</v>
      </c>
      <c r="G23" s="12">
        <v>2302</v>
      </c>
      <c r="H23" s="12">
        <v>29164.519999999997</v>
      </c>
    </row>
    <row r="24" spans="1:18" s="22" customFormat="1" ht="19.350000000000001" customHeight="1" x14ac:dyDescent="0.2">
      <c r="A24" s="17" t="s">
        <v>9</v>
      </c>
      <c r="B24" s="15">
        <v>5701673.7009999985</v>
      </c>
      <c r="C24" s="16">
        <f t="shared" si="0"/>
        <v>26.568948042894377</v>
      </c>
      <c r="D24" s="15">
        <f>B24+SEE_Juli_Barrfrei!D24</f>
        <v>39767924.740799993</v>
      </c>
      <c r="E24" s="16">
        <f t="shared" si="1"/>
        <v>10.12909320749192</v>
      </c>
      <c r="F24" s="63" t="s">
        <v>35</v>
      </c>
      <c r="G24" s="12">
        <v>4504796.6260000002</v>
      </c>
      <c r="H24" s="12">
        <v>36110280.7465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/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/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/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104</v>
      </c>
      <c r="B29" s="73"/>
      <c r="C29" s="73"/>
      <c r="D29" s="73"/>
      <c r="E29" s="73"/>
      <c r="F29" s="60" t="s">
        <v>35</v>
      </c>
      <c r="G29" s="61"/>
    </row>
    <row r="30" spans="1:18" ht="56.25" x14ac:dyDescent="0.2">
      <c r="A30" s="23" t="s">
        <v>0</v>
      </c>
      <c r="B30" s="21" t="s">
        <v>102</v>
      </c>
      <c r="C30" s="20" t="s">
        <v>38</v>
      </c>
      <c r="D30" s="19" t="s">
        <v>103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567356</v>
      </c>
      <c r="C31" s="13">
        <f>SUM(B31/G31*100-100)</f>
        <v>19.18367346938777</v>
      </c>
      <c r="D31" s="12">
        <f>B31+SEE_Juli_Barrfrei!D31</f>
        <v>3866436</v>
      </c>
      <c r="E31" s="13">
        <f>SUM(D31/H31*100-100)</f>
        <v>12.540506084098979</v>
      </c>
      <c r="F31" s="63" t="s">
        <v>35</v>
      </c>
      <c r="G31" s="12">
        <v>476035</v>
      </c>
      <c r="H31" s="12">
        <v>3435595</v>
      </c>
    </row>
    <row r="32" spans="1:18" s="14" customFormat="1" ht="12" customHeight="1" x14ac:dyDescent="0.2">
      <c r="A32" s="8" t="s">
        <v>1</v>
      </c>
      <c r="B32" s="12">
        <v>617127</v>
      </c>
      <c r="C32" s="13">
        <f t="shared" ref="C32:C40" si="2">SUM(B32/G32*100-100)</f>
        <v>70.945519212870636</v>
      </c>
      <c r="D32" s="12">
        <f>B32+SEE_Juli_Barrfrei!D32</f>
        <v>3777533</v>
      </c>
      <c r="E32" s="13">
        <f>SUM(D32/H32*100-100)</f>
        <v>3.6978138962366671</v>
      </c>
      <c r="F32" s="63" t="s">
        <v>35</v>
      </c>
      <c r="G32" s="12">
        <v>361008</v>
      </c>
      <c r="H32" s="12">
        <v>3642828</v>
      </c>
    </row>
    <row r="33" spans="1:8" s="14" customFormat="1" ht="12" customHeight="1" x14ac:dyDescent="0.2">
      <c r="A33" s="8" t="s">
        <v>2</v>
      </c>
      <c r="B33" s="12">
        <v>254272.5</v>
      </c>
      <c r="C33" s="13">
        <f t="shared" si="2"/>
        <v>6.6534541336353357</v>
      </c>
      <c r="D33" s="12">
        <f>B33+SEE_Juli_Barrfrei!D33</f>
        <v>2362104</v>
      </c>
      <c r="E33" s="13">
        <f t="shared" ref="E33:E40" si="3">SUM(D33/H33*100-100)</f>
        <v>44.301375977053539</v>
      </c>
      <c r="F33" s="63" t="s">
        <v>35</v>
      </c>
      <c r="G33" s="12">
        <v>238410</v>
      </c>
      <c r="H33" s="12">
        <v>1636924.1</v>
      </c>
    </row>
    <row r="34" spans="1:8" s="14" customFormat="1" ht="12" customHeight="1" x14ac:dyDescent="0.2">
      <c r="A34" s="8" t="s">
        <v>6</v>
      </c>
      <c r="B34" s="12">
        <v>352620</v>
      </c>
      <c r="C34" s="13">
        <f t="shared" si="2"/>
        <v>5.5609440672486272</v>
      </c>
      <c r="D34" s="12">
        <f>B34+SEE_Juli_Barrfrei!D34</f>
        <v>3172372</v>
      </c>
      <c r="E34" s="13">
        <f>SUM(D34/H34*100-100)</f>
        <v>8.5793280576539388</v>
      </c>
      <c r="F34" s="63" t="s">
        <v>35</v>
      </c>
      <c r="G34" s="12">
        <v>334044</v>
      </c>
      <c r="H34" s="12">
        <v>2921709</v>
      </c>
    </row>
    <row r="35" spans="1:8" s="14" customFormat="1" ht="12" customHeight="1" x14ac:dyDescent="0.2">
      <c r="A35" s="8" t="s">
        <v>8</v>
      </c>
      <c r="B35" s="12">
        <v>1141350</v>
      </c>
      <c r="C35" s="13">
        <f t="shared" si="2"/>
        <v>47.76517073878054</v>
      </c>
      <c r="D35" s="12">
        <f>B35+SEE_Juli_Barrfrei!D35</f>
        <v>7647774</v>
      </c>
      <c r="E35" s="13">
        <f>SUM(D35/H35*100-100)</f>
        <v>109.21823983936116</v>
      </c>
      <c r="F35" s="63" t="s">
        <v>35</v>
      </c>
      <c r="G35" s="12">
        <v>772408</v>
      </c>
      <c r="H35" s="12">
        <v>3655405</v>
      </c>
    </row>
    <row r="36" spans="1:8" s="14" customFormat="1" ht="12" customHeight="1" x14ac:dyDescent="0.2">
      <c r="A36" s="8" t="s">
        <v>4</v>
      </c>
      <c r="B36" s="12">
        <v>249029.261</v>
      </c>
      <c r="C36" s="13">
        <f t="shared" si="2"/>
        <v>165.10720154571061</v>
      </c>
      <c r="D36" s="12">
        <f>B36+SEE_Juli_Barrfrei!D36</f>
        <v>1052051.7608</v>
      </c>
      <c r="E36" s="13">
        <f t="shared" si="3"/>
        <v>41.058892520016514</v>
      </c>
      <c r="F36" s="63" t="s">
        <v>35</v>
      </c>
      <c r="G36" s="12">
        <v>93935.305999999997</v>
      </c>
      <c r="H36" s="12">
        <v>745824.4865</v>
      </c>
    </row>
    <row r="37" spans="1:8" s="14" customFormat="1" ht="12" customHeight="1" x14ac:dyDescent="0.2">
      <c r="A37" s="8" t="s">
        <v>7</v>
      </c>
      <c r="B37" s="12">
        <v>28748</v>
      </c>
      <c r="C37" s="13">
        <f t="shared" si="2"/>
        <v>49.022860401223369</v>
      </c>
      <c r="D37" s="12">
        <f>B37+SEE_Juli_Barrfrei!D37</f>
        <v>386345</v>
      </c>
      <c r="E37" s="13">
        <f>SUM(D37/H37*100-100)</f>
        <v>16.245727421528983</v>
      </c>
      <c r="F37" s="63" t="s">
        <v>35</v>
      </c>
      <c r="G37" s="12">
        <v>19291</v>
      </c>
      <c r="H37" s="12">
        <v>332352</v>
      </c>
    </row>
    <row r="38" spans="1:8" s="14" customFormat="1" ht="12" customHeight="1" x14ac:dyDescent="0.2">
      <c r="A38" s="8" t="s">
        <v>5</v>
      </c>
      <c r="B38" s="12">
        <v>2455228</v>
      </c>
      <c r="C38" s="13">
        <f t="shared" si="2"/>
        <v>17.178713158353148</v>
      </c>
      <c r="D38" s="12">
        <f>B38+SEE_Juli_Barrfrei!D38</f>
        <v>17015545</v>
      </c>
      <c r="E38" s="13">
        <f t="shared" si="3"/>
        <v>-10.562501011822917</v>
      </c>
      <c r="F38" s="63" t="s">
        <v>35</v>
      </c>
      <c r="G38" s="12">
        <v>2095285</v>
      </c>
      <c r="H38" s="12">
        <v>19025068</v>
      </c>
    </row>
    <row r="39" spans="1:8" s="14" customFormat="1" ht="12" customHeight="1" x14ac:dyDescent="0.2">
      <c r="A39" s="8" t="s">
        <v>13</v>
      </c>
      <c r="B39" s="12">
        <f>B40-B31-B32-B33-B34-B35-B36-B37-B38</f>
        <v>35942.939999998547</v>
      </c>
      <c r="C39" s="13">
        <f t="shared" si="2"/>
        <v>-68.575940336590719</v>
      </c>
      <c r="D39" s="12">
        <f>B39+SEE_Juli_Barrfrei!D39</f>
        <v>487763.97999999789</v>
      </c>
      <c r="E39" s="13">
        <f t="shared" si="3"/>
        <v>-31.74070310532521</v>
      </c>
      <c r="F39" s="63" t="s">
        <v>35</v>
      </c>
      <c r="G39" s="12">
        <v>114380.3200000003</v>
      </c>
      <c r="H39" s="12">
        <v>714575.16000000061</v>
      </c>
    </row>
    <row r="40" spans="1:8" s="22" customFormat="1" ht="19.350000000000001" customHeight="1" x14ac:dyDescent="0.2">
      <c r="A40" s="17" t="s">
        <v>9</v>
      </c>
      <c r="B40" s="15">
        <f>B24</f>
        <v>5701673.7009999985</v>
      </c>
      <c r="C40" s="16">
        <f t="shared" si="2"/>
        <v>26.568948042894363</v>
      </c>
      <c r="D40" s="15">
        <f>B40+SEE_Juli_Barrfrei!D40</f>
        <v>39767924.740799993</v>
      </c>
      <c r="E40" s="16">
        <f t="shared" si="3"/>
        <v>10.129093207491906</v>
      </c>
      <c r="F40" s="63" t="s">
        <v>35</v>
      </c>
      <c r="G40" s="12">
        <v>4504796.6260000002</v>
      </c>
      <c r="H40" s="12">
        <v>36110280.7465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0.15" customHeight="1" x14ac:dyDescent="0.2">
      <c r="A42" s="9"/>
      <c r="B42" s="26"/>
      <c r="C42" s="3"/>
      <c r="D42" s="10"/>
      <c r="E42" s="3"/>
    </row>
    <row r="43" spans="1:8" ht="10.15" customHeight="1" x14ac:dyDescent="0.2">
      <c r="A43" s="9"/>
      <c r="B43" s="3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2.75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/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761A7-186D-42FA-857A-0CEF501A6C4D}">
  <dimension ref="A1:R59"/>
  <sheetViews>
    <sheetView zoomScale="130" zoomScaleNormal="130" workbookViewId="0">
      <selection activeCell="B21" sqref="B21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127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105</v>
      </c>
      <c r="C3" s="20" t="s">
        <v>38</v>
      </c>
      <c r="D3" s="19" t="s">
        <v>106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21957</v>
      </c>
      <c r="C4" s="13">
        <f>(B4*100)/G4-100</f>
        <v>-75.64014378272833</v>
      </c>
      <c r="D4" s="12">
        <f>B4+SEE_August_Barrfrei!D4</f>
        <v>354735</v>
      </c>
      <c r="E4" s="13">
        <f>(D4*100)/H4-100</f>
        <v>-26.658699917506937</v>
      </c>
      <c r="F4" s="63" t="s">
        <v>35</v>
      </c>
      <c r="G4" s="12">
        <v>90136</v>
      </c>
      <c r="H4" s="12">
        <v>483677</v>
      </c>
    </row>
    <row r="5" spans="1:8" s="14" customFormat="1" ht="12.75" x14ac:dyDescent="0.2">
      <c r="A5" s="11" t="s">
        <v>15</v>
      </c>
      <c r="B5" s="12">
        <v>1998178</v>
      </c>
      <c r="C5" s="13">
        <f t="shared" ref="C5:C24" si="0">(B5*100)/G5-100</f>
        <v>-0.57138990108282428</v>
      </c>
      <c r="D5" s="12">
        <f>B5+SEE_August_Barrfrei!D5</f>
        <v>16988251.674000002</v>
      </c>
      <c r="E5" s="13">
        <f t="shared" ref="E5:E24" si="1">(D5*100)/H5-100</f>
        <v>-10.479706174428259</v>
      </c>
      <c r="F5" s="63" t="s">
        <v>35</v>
      </c>
      <c r="G5" s="12">
        <v>2009661</v>
      </c>
      <c r="H5" s="12">
        <v>18976983.818999998</v>
      </c>
    </row>
    <row r="6" spans="1:8" s="14" customFormat="1" ht="12.75" x14ac:dyDescent="0.2">
      <c r="A6" s="11" t="s">
        <v>16</v>
      </c>
      <c r="B6" s="12">
        <v>565157</v>
      </c>
      <c r="C6" s="13">
        <f>(B6*100)/G6-100</f>
        <v>-13.953739764862078</v>
      </c>
      <c r="D6" s="12">
        <f>B6+SEE_August_Barrfrei!D6</f>
        <v>5667460</v>
      </c>
      <c r="E6" s="13">
        <f t="shared" si="1"/>
        <v>10.59538368332062</v>
      </c>
      <c r="F6" s="63" t="s">
        <v>35</v>
      </c>
      <c r="G6" s="12">
        <v>656806</v>
      </c>
      <c r="H6" s="12">
        <v>5124499.6050000004</v>
      </c>
    </row>
    <row r="7" spans="1:8" s="14" customFormat="1" ht="12.75" x14ac:dyDescent="0.2">
      <c r="A7" s="11" t="s">
        <v>17</v>
      </c>
      <c r="B7" s="12">
        <v>232059</v>
      </c>
      <c r="C7" s="13">
        <f t="shared" si="0"/>
        <v>-1.8362944162436605</v>
      </c>
      <c r="D7" s="12">
        <f>B7+SEE_August_Barrfrei!D7</f>
        <v>2174835.9019999998</v>
      </c>
      <c r="E7" s="13">
        <f t="shared" si="1"/>
        <v>5.8661012584656618</v>
      </c>
      <c r="F7" s="63" t="s">
        <v>35</v>
      </c>
      <c r="G7" s="12">
        <v>236400</v>
      </c>
      <c r="H7" s="12">
        <v>2054327</v>
      </c>
    </row>
    <row r="8" spans="1:8" s="14" customFormat="1" ht="12.75" x14ac:dyDescent="0.2">
      <c r="A8" s="11" t="s">
        <v>18</v>
      </c>
      <c r="B8" s="12"/>
      <c r="C8" s="13" t="e">
        <f t="shared" si="0"/>
        <v>#DIV/0!</v>
      </c>
      <c r="D8" s="12">
        <f>B8+SEE_August_Barrfrei!D8</f>
        <v>0</v>
      </c>
      <c r="E8" s="13" t="e">
        <f t="shared" si="1"/>
        <v>#DIV/0!</v>
      </c>
      <c r="F8" s="63" t="s">
        <v>35</v>
      </c>
      <c r="G8" s="12"/>
      <c r="H8" s="12">
        <v>0</v>
      </c>
    </row>
    <row r="9" spans="1:8" s="14" customFormat="1" ht="12.75" x14ac:dyDescent="0.2">
      <c r="A9" s="11" t="s">
        <v>19</v>
      </c>
      <c r="B9" s="12">
        <v>173223</v>
      </c>
      <c r="C9" s="13">
        <f t="shared" si="0"/>
        <v>9.7250902641413859</v>
      </c>
      <c r="D9" s="12">
        <f>B9+SEE_August_Barrfrei!D9</f>
        <v>1498785</v>
      </c>
      <c r="E9" s="13">
        <f t="shared" si="1"/>
        <v>13.049981444773309</v>
      </c>
      <c r="F9" s="63" t="s">
        <v>35</v>
      </c>
      <c r="G9" s="12">
        <v>157870</v>
      </c>
      <c r="H9" s="12">
        <v>1325772</v>
      </c>
    </row>
    <row r="10" spans="1:8" s="14" customFormat="1" ht="12.75" x14ac:dyDescent="0.2">
      <c r="A10" s="11" t="s">
        <v>20</v>
      </c>
      <c r="B10" s="12">
        <v>147391</v>
      </c>
      <c r="C10" s="13">
        <f t="shared" si="0"/>
        <v>-5.088445712298693</v>
      </c>
      <c r="D10" s="12">
        <f>B10+SEE_August_Barrfrei!D10</f>
        <v>2010117</v>
      </c>
      <c r="E10" s="13">
        <f t="shared" si="1"/>
        <v>28.987933592406449</v>
      </c>
      <c r="F10" s="63" t="s">
        <v>35</v>
      </c>
      <c r="G10" s="12">
        <v>155293</v>
      </c>
      <c r="H10" s="12">
        <v>1558376</v>
      </c>
    </row>
    <row r="11" spans="1:8" s="14" customFormat="1" ht="12.75" x14ac:dyDescent="0.2">
      <c r="A11" s="11" t="s">
        <v>21</v>
      </c>
      <c r="B11" s="12">
        <v>277814.62400000001</v>
      </c>
      <c r="C11" s="13">
        <f t="shared" si="0"/>
        <v>-2.6380189386770923</v>
      </c>
      <c r="D11" s="12">
        <f>B11+SEE_August_Barrfrei!D11</f>
        <v>2478204.15</v>
      </c>
      <c r="E11" s="13">
        <f t="shared" si="1"/>
        <v>2.2189955835020783</v>
      </c>
      <c r="F11" s="63" t="s">
        <v>35</v>
      </c>
      <c r="G11" s="12">
        <v>285342</v>
      </c>
      <c r="H11" s="12">
        <v>2424406.6730000004</v>
      </c>
    </row>
    <row r="12" spans="1:8" s="14" customFormat="1" ht="12.75" x14ac:dyDescent="0.2">
      <c r="A12" s="11" t="s">
        <v>22</v>
      </c>
      <c r="B12" s="12">
        <v>331.03</v>
      </c>
      <c r="C12" s="13">
        <f t="shared" si="0"/>
        <v>-99.084302381870501</v>
      </c>
      <c r="D12" s="12">
        <f>B12+SEE_August_Barrfrei!D12</f>
        <v>225966.67</v>
      </c>
      <c r="E12" s="13">
        <f t="shared" si="1"/>
        <v>105.471188149358</v>
      </c>
      <c r="F12" s="63" t="s">
        <v>35</v>
      </c>
      <c r="G12" s="12">
        <v>36150.58</v>
      </c>
      <c r="H12" s="12">
        <v>109974.86900000001</v>
      </c>
    </row>
    <row r="13" spans="1:8" s="14" customFormat="1" ht="12.75" x14ac:dyDescent="0.2">
      <c r="A13" s="11" t="s">
        <v>23</v>
      </c>
      <c r="B13" s="12">
        <v>52991.718000000001</v>
      </c>
      <c r="C13" s="13">
        <f t="shared" si="0"/>
        <v>41.205137046347573</v>
      </c>
      <c r="D13" s="12">
        <f>B13+SEE_August_Barrfrei!D13</f>
        <v>637596.01080000005</v>
      </c>
      <c r="E13" s="13">
        <f t="shared" si="1"/>
        <v>31.55818838829731</v>
      </c>
      <c r="F13" s="63" t="s">
        <v>35</v>
      </c>
      <c r="G13" s="12">
        <v>37528.18</v>
      </c>
      <c r="H13" s="12">
        <v>484649.43049999996</v>
      </c>
    </row>
    <row r="14" spans="1:8" s="14" customFormat="1" ht="12.75" x14ac:dyDescent="0.2">
      <c r="A14" s="11" t="s">
        <v>24</v>
      </c>
      <c r="B14" s="12">
        <v>47772</v>
      </c>
      <c r="C14" s="13">
        <f t="shared" si="0"/>
        <v>17.932260294262861</v>
      </c>
      <c r="D14" s="12">
        <f>B14+SEE_August_Barrfrei!D14</f>
        <v>478497</v>
      </c>
      <c r="E14" s="13">
        <f t="shared" si="1"/>
        <v>63.87108042575926</v>
      </c>
      <c r="F14" s="63" t="s">
        <v>35</v>
      </c>
      <c r="G14" s="12">
        <v>40508</v>
      </c>
      <c r="H14" s="12">
        <v>291996</v>
      </c>
    </row>
    <row r="15" spans="1:8" s="14" customFormat="1" ht="12.75" x14ac:dyDescent="0.2">
      <c r="A15" s="11" t="s">
        <v>25</v>
      </c>
      <c r="B15" s="12">
        <v>251083</v>
      </c>
      <c r="C15" s="13">
        <f t="shared" si="0"/>
        <v>4.4057988852647725</v>
      </c>
      <c r="D15" s="12">
        <f>B15+SEE_August_Barrfrei!D15</f>
        <v>2257129.5</v>
      </c>
      <c r="E15" s="13">
        <f t="shared" si="1"/>
        <v>5.0557494266714826</v>
      </c>
      <c r="F15" s="63" t="s">
        <v>35</v>
      </c>
      <c r="G15" s="12">
        <v>240487.6</v>
      </c>
      <c r="H15" s="12">
        <v>2148506.4</v>
      </c>
    </row>
    <row r="16" spans="1:8" s="14" customFormat="1" ht="12.75" x14ac:dyDescent="0.2">
      <c r="A16" s="11" t="s">
        <v>26</v>
      </c>
      <c r="B16" s="12">
        <v>133.87</v>
      </c>
      <c r="C16" s="13">
        <f>(B16*100)/G16-100</f>
        <v>-11.203236932873452</v>
      </c>
      <c r="D16" s="12">
        <f>B16+SEE_August_Barrfrei!D16</f>
        <v>1211.4299999999998</v>
      </c>
      <c r="E16" s="13">
        <f t="shared" si="1"/>
        <v>-14.338141705557931</v>
      </c>
      <c r="F16" s="63" t="s">
        <v>35</v>
      </c>
      <c r="G16" s="12">
        <v>150.76000000000002</v>
      </c>
      <c r="H16" s="12">
        <v>1414.2</v>
      </c>
    </row>
    <row r="17" spans="1:18" s="14" customFormat="1" ht="12.75" x14ac:dyDescent="0.2">
      <c r="A17" s="11" t="s">
        <v>27</v>
      </c>
      <c r="B17" s="12">
        <v>30641.88</v>
      </c>
      <c r="C17" s="13">
        <f>(B17*100)/G17-100</f>
        <v>-11.67888597705867</v>
      </c>
      <c r="D17" s="12">
        <f>B17+SEE_August_Barrfrei!D17</f>
        <v>247967.64</v>
      </c>
      <c r="E17" s="13">
        <f t="shared" si="1"/>
        <v>-25.512583858092555</v>
      </c>
      <c r="F17" s="63" t="s">
        <v>35</v>
      </c>
      <c r="G17" s="12">
        <v>34693.72</v>
      </c>
      <c r="H17" s="12">
        <v>332898.69999999995</v>
      </c>
    </row>
    <row r="18" spans="1:18" s="14" customFormat="1" ht="12.75" x14ac:dyDescent="0.2">
      <c r="A18" s="11" t="s">
        <v>28</v>
      </c>
      <c r="B18" s="12"/>
      <c r="C18" s="13" t="e">
        <f t="shared" ref="C18:C21" si="2">(B18*100)/G18-100</f>
        <v>#DIV/0!</v>
      </c>
      <c r="D18" s="12">
        <f>B18+SEE_August_Barrfrei!D18</f>
        <v>0</v>
      </c>
      <c r="E18" s="13" t="e">
        <f t="shared" si="1"/>
        <v>#DIV/0!</v>
      </c>
      <c r="F18" s="63" t="s">
        <v>35</v>
      </c>
      <c r="G18" s="12"/>
      <c r="H18" s="12">
        <v>0</v>
      </c>
    </row>
    <row r="19" spans="1:18" s="14" customFormat="1" ht="12.75" x14ac:dyDescent="0.2">
      <c r="A19" s="11" t="s">
        <v>34</v>
      </c>
      <c r="B19" s="12">
        <v>0</v>
      </c>
      <c r="C19" s="13">
        <f t="shared" si="2"/>
        <v>-100</v>
      </c>
      <c r="D19" s="12">
        <f>B19+SEE_August_Barrfrei!D19</f>
        <v>22302</v>
      </c>
      <c r="E19" s="13">
        <f t="shared" si="1"/>
        <v>-55.691977589700798</v>
      </c>
      <c r="F19" s="63" t="s">
        <v>35</v>
      </c>
      <c r="G19" s="12">
        <v>4884</v>
      </c>
      <c r="H19" s="12">
        <v>50334</v>
      </c>
    </row>
    <row r="20" spans="1:18" s="14" customFormat="1" ht="12.75" x14ac:dyDescent="0.2">
      <c r="A20" s="11" t="s">
        <v>29</v>
      </c>
      <c r="B20" s="12">
        <v>0</v>
      </c>
      <c r="C20" s="13">
        <f t="shared" si="2"/>
        <v>-100</v>
      </c>
      <c r="D20" s="12">
        <f>B20+SEE_August_Barrfrei!D20</f>
        <v>0</v>
      </c>
      <c r="E20" s="13">
        <f t="shared" si="1"/>
        <v>-100</v>
      </c>
      <c r="F20" s="63" t="s">
        <v>35</v>
      </c>
      <c r="G20" s="12">
        <v>1586</v>
      </c>
      <c r="H20" s="12">
        <v>4111</v>
      </c>
    </row>
    <row r="21" spans="1:18" s="14" customFormat="1" ht="12.75" x14ac:dyDescent="0.2">
      <c r="A21" s="11" t="s">
        <v>30</v>
      </c>
      <c r="B21" s="12">
        <v>7055</v>
      </c>
      <c r="C21" s="13">
        <f t="shared" si="2"/>
        <v>28.482972136222912</v>
      </c>
      <c r="D21" s="12">
        <f>B21+SEE_August_Barrfrei!D21</f>
        <v>785505</v>
      </c>
      <c r="E21" s="13">
        <f t="shared" si="1"/>
        <v>54.519291674699133</v>
      </c>
      <c r="F21" s="63" t="s">
        <v>35</v>
      </c>
      <c r="G21" s="12">
        <v>5491</v>
      </c>
      <c r="H21" s="12">
        <v>508354</v>
      </c>
    </row>
    <row r="22" spans="1:18" s="14" customFormat="1" ht="12.75" x14ac:dyDescent="0.2">
      <c r="A22" s="11" t="s">
        <v>33</v>
      </c>
      <c r="B22" s="12">
        <v>1025295</v>
      </c>
      <c r="C22" s="13">
        <f t="shared" si="0"/>
        <v>16.129678962677033</v>
      </c>
      <c r="D22" s="12">
        <f>B22+SEE_August_Barrfrei!D22</f>
        <v>9476103.6500000004</v>
      </c>
      <c r="E22" s="13">
        <f t="shared" si="1"/>
        <v>71.069457285194602</v>
      </c>
      <c r="F22" s="63" t="s">
        <v>35</v>
      </c>
      <c r="G22" s="12">
        <v>882888</v>
      </c>
      <c r="H22" s="12">
        <v>5539331.0999999996</v>
      </c>
    </row>
    <row r="23" spans="1:18" s="14" customFormat="1" ht="12.75" x14ac:dyDescent="0.2">
      <c r="A23" s="11" t="s">
        <v>31</v>
      </c>
      <c r="B23" s="12">
        <v>1228.085</v>
      </c>
      <c r="C23" s="13">
        <f t="shared" si="0"/>
        <v>-80.735921568627447</v>
      </c>
      <c r="D23" s="12">
        <f>B23+SEE_August_Barrfrei!D23</f>
        <v>18666.800999999999</v>
      </c>
      <c r="E23" s="13">
        <f t="shared" si="1"/>
        <v>-47.475933833658978</v>
      </c>
      <c r="F23" s="63" t="s">
        <v>35</v>
      </c>
      <c r="G23" s="12">
        <v>6375</v>
      </c>
      <c r="H23" s="12">
        <v>35539.519999999997</v>
      </c>
    </row>
    <row r="24" spans="1:18" s="22" customFormat="1" ht="19.350000000000001" customHeight="1" x14ac:dyDescent="0.2">
      <c r="A24" s="17" t="s">
        <v>9</v>
      </c>
      <c r="B24" s="15">
        <v>4832311.2069999995</v>
      </c>
      <c r="C24" s="16">
        <f t="shared" si="0"/>
        <v>-1.0228813438024815</v>
      </c>
      <c r="D24" s="15">
        <f>B24+SEE_August_Barrfrei!D24</f>
        <v>44600235.947799996</v>
      </c>
      <c r="E24" s="16">
        <f t="shared" si="1"/>
        <v>8.8008820672303187</v>
      </c>
      <c r="F24" s="63" t="s">
        <v>35</v>
      </c>
      <c r="G24" s="12">
        <v>4882250.8399999989</v>
      </c>
      <c r="H24" s="12">
        <v>40992531.586499996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/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/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/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107</v>
      </c>
      <c r="B29" s="73"/>
      <c r="C29" s="73"/>
      <c r="D29" s="73"/>
      <c r="E29" s="73"/>
      <c r="F29" s="60" t="s">
        <v>35</v>
      </c>
      <c r="G29" s="61"/>
    </row>
    <row r="30" spans="1:18" ht="56.25" x14ac:dyDescent="0.2">
      <c r="A30" s="23" t="s">
        <v>0</v>
      </c>
      <c r="B30" s="21" t="s">
        <v>105</v>
      </c>
      <c r="C30" s="20" t="s">
        <v>38</v>
      </c>
      <c r="D30" s="19" t="s">
        <v>106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426846</v>
      </c>
      <c r="C31" s="13">
        <f>SUM(B31/G31*100-100)</f>
        <v>-8.6260708735245402</v>
      </c>
      <c r="D31" s="12">
        <f>B31+SEE_August_Barrfrei!D31</f>
        <v>4293282</v>
      </c>
      <c r="E31" s="13">
        <f>SUM(D31/H31*100-100)</f>
        <v>10.006951531707102</v>
      </c>
      <c r="F31" s="63" t="s">
        <v>35</v>
      </c>
      <c r="G31" s="12">
        <v>467142</v>
      </c>
      <c r="H31" s="12">
        <v>3902737</v>
      </c>
    </row>
    <row r="32" spans="1:18" s="14" customFormat="1" ht="12" customHeight="1" x14ac:dyDescent="0.2">
      <c r="A32" s="8" t="s">
        <v>1</v>
      </c>
      <c r="B32" s="12">
        <v>600142</v>
      </c>
      <c r="C32" s="13">
        <f t="shared" ref="C32:C40" si="3">SUM(B32/G32*100-100)</f>
        <v>13.566897783698678</v>
      </c>
      <c r="D32" s="12">
        <f>B32+SEE_August_Barrfrei!D32</f>
        <v>4377675</v>
      </c>
      <c r="E32" s="13">
        <f>SUM(D32/H32*100-100)</f>
        <v>4.9481022114096476</v>
      </c>
      <c r="F32" s="63" t="s">
        <v>35</v>
      </c>
      <c r="G32" s="12">
        <v>528448</v>
      </c>
      <c r="H32" s="12">
        <v>4171276</v>
      </c>
    </row>
    <row r="33" spans="1:8" s="14" customFormat="1" ht="12" customHeight="1" x14ac:dyDescent="0.2">
      <c r="A33" s="8" t="s">
        <v>2</v>
      </c>
      <c r="B33" s="12">
        <v>182647</v>
      </c>
      <c r="C33" s="13">
        <f t="shared" si="3"/>
        <v>-25.337906197689179</v>
      </c>
      <c r="D33" s="12">
        <f>B33+SEE_August_Barrfrei!D33</f>
        <v>2544751</v>
      </c>
      <c r="E33" s="13">
        <f t="shared" ref="E33:E40" si="4">SUM(D33/H33*100-100)</f>
        <v>35.247185892354167</v>
      </c>
      <c r="F33" s="63" t="s">
        <v>35</v>
      </c>
      <c r="G33" s="12">
        <v>244631.5</v>
      </c>
      <c r="H33" s="12">
        <v>1881555.6</v>
      </c>
    </row>
    <row r="34" spans="1:8" s="14" customFormat="1" ht="12" customHeight="1" x14ac:dyDescent="0.2">
      <c r="A34" s="8" t="s">
        <v>6</v>
      </c>
      <c r="B34" s="12">
        <v>370619</v>
      </c>
      <c r="C34" s="13">
        <f t="shared" si="3"/>
        <v>-3.8267517113601173</v>
      </c>
      <c r="D34" s="12">
        <f>B34+SEE_August_Barrfrei!D34</f>
        <v>3542991</v>
      </c>
      <c r="E34" s="13">
        <f>SUM(D34/H34*100-100)</f>
        <v>7.1336755289795377</v>
      </c>
      <c r="F34" s="63" t="s">
        <v>35</v>
      </c>
      <c r="G34" s="12">
        <v>385366</v>
      </c>
      <c r="H34" s="12">
        <v>3307075</v>
      </c>
    </row>
    <row r="35" spans="1:8" s="14" customFormat="1" ht="12" customHeight="1" x14ac:dyDescent="0.2">
      <c r="A35" s="8" t="s">
        <v>8</v>
      </c>
      <c r="B35" s="12">
        <v>936656</v>
      </c>
      <c r="C35" s="13">
        <f t="shared" si="3"/>
        <v>21.424599002578475</v>
      </c>
      <c r="D35" s="12">
        <f>B35+SEE_August_Barrfrei!D35</f>
        <v>8584430</v>
      </c>
      <c r="E35" s="13">
        <f>SUM(D35/H35*100-100)</f>
        <v>93.919798391341459</v>
      </c>
      <c r="F35" s="63" t="s">
        <v>35</v>
      </c>
      <c r="G35" s="12">
        <v>771389</v>
      </c>
      <c r="H35" s="12">
        <v>4426794</v>
      </c>
    </row>
    <row r="36" spans="1:8" s="14" customFormat="1" ht="12" customHeight="1" x14ac:dyDescent="0.2">
      <c r="A36" s="8" t="s">
        <v>4</v>
      </c>
      <c r="B36" s="12">
        <v>54904.427000000003</v>
      </c>
      <c r="C36" s="13">
        <f t="shared" si="3"/>
        <v>-36.605956850727026</v>
      </c>
      <c r="D36" s="12">
        <f>B36+SEE_August_Barrfrei!D36</f>
        <v>1106956.1878</v>
      </c>
      <c r="E36" s="13">
        <f t="shared" si="4"/>
        <v>32.978465688311587</v>
      </c>
      <c r="F36" s="63" t="s">
        <v>35</v>
      </c>
      <c r="G36" s="12">
        <v>86608.18</v>
      </c>
      <c r="H36" s="12">
        <v>832432.66650000005</v>
      </c>
    </row>
    <row r="37" spans="1:8" s="14" customFormat="1" ht="12" customHeight="1" x14ac:dyDescent="0.2">
      <c r="A37" s="8" t="s">
        <v>7</v>
      </c>
      <c r="B37" s="12">
        <v>30787</v>
      </c>
      <c r="C37" s="13">
        <f t="shared" si="3"/>
        <v>57.020451879430823</v>
      </c>
      <c r="D37" s="12">
        <f>B37+SEE_August_Barrfrei!D37</f>
        <v>417132</v>
      </c>
      <c r="E37" s="13">
        <f>SUM(D37/H37*100-100)</f>
        <v>18.51721365272661</v>
      </c>
      <c r="F37" s="63" t="s">
        <v>35</v>
      </c>
      <c r="G37" s="12">
        <v>19607</v>
      </c>
      <c r="H37" s="12">
        <v>351959</v>
      </c>
    </row>
    <row r="38" spans="1:8" s="14" customFormat="1" ht="12" customHeight="1" x14ac:dyDescent="0.2">
      <c r="A38" s="8" t="s">
        <v>5</v>
      </c>
      <c r="B38" s="12">
        <v>2176800</v>
      </c>
      <c r="C38" s="13">
        <f t="shared" si="3"/>
        <v>-4.4848001916622593</v>
      </c>
      <c r="D38" s="12">
        <f>B38+SEE_August_Barrfrei!D38</f>
        <v>19192345</v>
      </c>
      <c r="E38" s="13">
        <f t="shared" si="4"/>
        <v>-9.9123374366324413</v>
      </c>
      <c r="F38" s="63" t="s">
        <v>35</v>
      </c>
      <c r="G38" s="12">
        <v>2279009</v>
      </c>
      <c r="H38" s="12">
        <v>21304077</v>
      </c>
    </row>
    <row r="39" spans="1:8" s="14" customFormat="1" ht="12" customHeight="1" x14ac:dyDescent="0.2">
      <c r="A39" s="8" t="s">
        <v>13</v>
      </c>
      <c r="B39" s="12">
        <f>B40-B31-B32-B33-B34-B35-B36-B37-B38</f>
        <v>52909.779999999329</v>
      </c>
      <c r="C39" s="13">
        <f t="shared" si="3"/>
        <v>-47.11674624008598</v>
      </c>
      <c r="D39" s="12">
        <f>B39+SEE_August_Barrfrei!D39</f>
        <v>540673.75999999722</v>
      </c>
      <c r="E39" s="13">
        <f t="shared" si="4"/>
        <v>-33.629148674141675</v>
      </c>
      <c r="F39" s="63" t="s">
        <v>35</v>
      </c>
      <c r="G39" s="12">
        <v>100050.15999999875</v>
      </c>
      <c r="H39" s="12">
        <v>814625.31999999937</v>
      </c>
    </row>
    <row r="40" spans="1:8" s="22" customFormat="1" ht="19.350000000000001" customHeight="1" x14ac:dyDescent="0.2">
      <c r="A40" s="17" t="s">
        <v>9</v>
      </c>
      <c r="B40" s="15">
        <f>B24</f>
        <v>4832311.2069999995</v>
      </c>
      <c r="C40" s="16">
        <f t="shared" si="3"/>
        <v>-1.0228813438024673</v>
      </c>
      <c r="D40" s="15">
        <f>B40+SEE_August_Barrfrei!D40</f>
        <v>44600235.947799996</v>
      </c>
      <c r="E40" s="16">
        <f t="shared" si="4"/>
        <v>8.8008820672303045</v>
      </c>
      <c r="F40" s="63" t="s">
        <v>35</v>
      </c>
      <c r="G40" s="12">
        <v>4882250.8399999989</v>
      </c>
      <c r="H40" s="12">
        <v>40992531.586499996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0.15" customHeight="1" x14ac:dyDescent="0.2">
      <c r="A42" s="9"/>
      <c r="B42" s="26"/>
      <c r="C42" s="3"/>
      <c r="D42" s="10"/>
      <c r="E42" s="3"/>
    </row>
    <row r="43" spans="1:8" ht="10.15" customHeight="1" x14ac:dyDescent="0.2">
      <c r="A43" s="9"/>
      <c r="B43" s="3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2.75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/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7D225-5391-4B9D-986C-042D3CBF698F}">
  <dimension ref="A1:R59"/>
  <sheetViews>
    <sheetView topLeftCell="A13" zoomScale="130" zoomScaleNormal="130" workbookViewId="0">
      <selection activeCell="B31" sqref="B31:B38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128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108</v>
      </c>
      <c r="C3" s="20" t="s">
        <v>38</v>
      </c>
      <c r="D3" s="19" t="s">
        <v>109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60743</v>
      </c>
      <c r="C4" s="13">
        <f>(B4*100)/G4-100</f>
        <v>34.265378749364515</v>
      </c>
      <c r="D4" s="12">
        <f>B4+SEE_September_Barrfrei!D4</f>
        <v>415478</v>
      </c>
      <c r="E4" s="13">
        <f>(D4*100)/H4-100</f>
        <v>-21.447558978896538</v>
      </c>
      <c r="F4" s="63" t="s">
        <v>35</v>
      </c>
      <c r="G4" s="12">
        <v>45241</v>
      </c>
      <c r="H4" s="12">
        <v>528918</v>
      </c>
    </row>
    <row r="5" spans="1:8" s="14" customFormat="1" ht="12.75" x14ac:dyDescent="0.2">
      <c r="A5" s="11" t="s">
        <v>15</v>
      </c>
      <c r="B5" s="12">
        <v>1960745.3149999999</v>
      </c>
      <c r="C5" s="13">
        <f t="shared" ref="C5:C24" si="0">(B5*100)/G5-100</f>
        <v>-13.304998012520898</v>
      </c>
      <c r="D5" s="12">
        <f>B5+SEE_September_Barrfrei!D5</f>
        <v>18948996.989000004</v>
      </c>
      <c r="E5" s="13">
        <f t="shared" ref="E5:E24" si="1">(D5*100)/H5-100</f>
        <v>-10.780565639305763</v>
      </c>
      <c r="F5" s="63" t="s">
        <v>35</v>
      </c>
      <c r="G5" s="12">
        <v>2261659</v>
      </c>
      <c r="H5" s="12">
        <v>21238642.818999998</v>
      </c>
    </row>
    <row r="6" spans="1:8" s="14" customFormat="1" ht="12.75" x14ac:dyDescent="0.2">
      <c r="A6" s="11" t="s">
        <v>16</v>
      </c>
      <c r="B6" s="12">
        <v>434880</v>
      </c>
      <c r="C6" s="13">
        <f>(B6*100)/G6-100</f>
        <v>-30.962442730641129</v>
      </c>
      <c r="D6" s="12">
        <f>B6+SEE_September_Barrfrei!D6</f>
        <v>6102340</v>
      </c>
      <c r="E6" s="13">
        <f t="shared" si="1"/>
        <v>6.0461791076422884</v>
      </c>
      <c r="F6" s="63" t="s">
        <v>35</v>
      </c>
      <c r="G6" s="12">
        <v>629918</v>
      </c>
      <c r="H6" s="12">
        <v>5754417.6050000004</v>
      </c>
    </row>
    <row r="7" spans="1:8" s="14" customFormat="1" ht="12.75" x14ac:dyDescent="0.2">
      <c r="A7" s="11" t="s">
        <v>17</v>
      </c>
      <c r="B7" s="12">
        <v>240895</v>
      </c>
      <c r="C7" s="13">
        <f t="shared" si="0"/>
        <v>-22.468008136361291</v>
      </c>
      <c r="D7" s="12">
        <f>B7+SEE_September_Barrfrei!D7</f>
        <v>2415730.9019999998</v>
      </c>
      <c r="E7" s="13">
        <f t="shared" si="1"/>
        <v>2.14373097012259</v>
      </c>
      <c r="F7" s="63" t="s">
        <v>35</v>
      </c>
      <c r="G7" s="12">
        <v>310704</v>
      </c>
      <c r="H7" s="12">
        <v>2365031</v>
      </c>
    </row>
    <row r="8" spans="1:8" s="14" customFormat="1" ht="12.75" x14ac:dyDescent="0.2">
      <c r="A8" s="11" t="s">
        <v>18</v>
      </c>
      <c r="B8" s="12">
        <v>0</v>
      </c>
      <c r="C8" s="13" t="e">
        <f t="shared" si="0"/>
        <v>#DIV/0!</v>
      </c>
      <c r="D8" s="12">
        <f>B8+SEE_September_Barrfrei!D8</f>
        <v>0</v>
      </c>
      <c r="E8" s="13" t="e">
        <f t="shared" si="1"/>
        <v>#DIV/0!</v>
      </c>
      <c r="F8" s="63" t="s">
        <v>35</v>
      </c>
      <c r="G8" s="12"/>
      <c r="H8" s="12">
        <v>0</v>
      </c>
    </row>
    <row r="9" spans="1:8" s="14" customFormat="1" ht="12.75" x14ac:dyDescent="0.2">
      <c r="A9" s="11" t="s">
        <v>19</v>
      </c>
      <c r="B9" s="12">
        <v>130956</v>
      </c>
      <c r="C9" s="13">
        <f t="shared" si="0"/>
        <v>-30.225272266149489</v>
      </c>
      <c r="D9" s="12">
        <f>B9+SEE_September_Barrfrei!D9</f>
        <v>1629741</v>
      </c>
      <c r="E9" s="13">
        <f t="shared" si="1"/>
        <v>7.6834080409341254</v>
      </c>
      <c r="F9" s="63" t="s">
        <v>35</v>
      </c>
      <c r="G9" s="12">
        <v>187684</v>
      </c>
      <c r="H9" s="12">
        <v>1513456</v>
      </c>
    </row>
    <row r="10" spans="1:8" s="14" customFormat="1" ht="12.75" x14ac:dyDescent="0.2">
      <c r="A10" s="11" t="s">
        <v>20</v>
      </c>
      <c r="B10" s="12">
        <v>135435</v>
      </c>
      <c r="C10" s="13">
        <f t="shared" si="0"/>
        <v>6.4584058790099306</v>
      </c>
      <c r="D10" s="12">
        <f>B10+SEE_September_Barrfrei!D10</f>
        <v>2145552</v>
      </c>
      <c r="E10" s="13">
        <f t="shared" si="1"/>
        <v>27.287538338842666</v>
      </c>
      <c r="F10" s="63" t="s">
        <v>35</v>
      </c>
      <c r="G10" s="12">
        <v>127218.7</v>
      </c>
      <c r="H10" s="12">
        <v>1685594.7</v>
      </c>
    </row>
    <row r="11" spans="1:8" s="14" customFormat="1" ht="12.75" x14ac:dyDescent="0.2">
      <c r="A11" s="11" t="s">
        <v>21</v>
      </c>
      <c r="B11" s="12">
        <v>346691.95500000002</v>
      </c>
      <c r="C11" s="13">
        <f t="shared" si="0"/>
        <v>2.4569065471677618</v>
      </c>
      <c r="D11" s="12">
        <f>B11+SEE_September_Barrfrei!D11</f>
        <v>2824896.105</v>
      </c>
      <c r="E11" s="13">
        <f t="shared" si="1"/>
        <v>2.2481342647833316</v>
      </c>
      <c r="F11" s="63" t="s">
        <v>35</v>
      </c>
      <c r="G11" s="12">
        <v>338378.31599999999</v>
      </c>
      <c r="H11" s="12">
        <v>2762784.9890000005</v>
      </c>
    </row>
    <row r="12" spans="1:8" s="14" customFormat="1" ht="12.75" x14ac:dyDescent="0.2">
      <c r="A12" s="11" t="s">
        <v>22</v>
      </c>
      <c r="B12" s="12">
        <v>433.74</v>
      </c>
      <c r="C12" s="13">
        <f t="shared" si="0"/>
        <v>224.12195486474371</v>
      </c>
      <c r="D12" s="12">
        <f>B12+SEE_September_Barrfrei!D12</f>
        <v>226400.41</v>
      </c>
      <c r="E12" s="13">
        <f t="shared" si="1"/>
        <v>105.61538971733646</v>
      </c>
      <c r="F12" s="63" t="s">
        <v>35</v>
      </c>
      <c r="G12" s="12">
        <v>133.82</v>
      </c>
      <c r="H12" s="12">
        <v>110108.68900000001</v>
      </c>
    </row>
    <row r="13" spans="1:8" s="14" customFormat="1" ht="12.75" x14ac:dyDescent="0.2">
      <c r="A13" s="11" t="s">
        <v>23</v>
      </c>
      <c r="B13" s="12">
        <v>55307.320999999996</v>
      </c>
      <c r="C13" s="13">
        <f t="shared" si="0"/>
        <v>-19.848376970574051</v>
      </c>
      <c r="D13" s="12">
        <f>B13+SEE_September_Barrfrei!D13</f>
        <v>692903.33180000004</v>
      </c>
      <c r="E13" s="13">
        <f t="shared" si="1"/>
        <v>25.151237594074118</v>
      </c>
      <c r="F13" s="63" t="s">
        <v>35</v>
      </c>
      <c r="G13" s="12">
        <v>69003.37</v>
      </c>
      <c r="H13" s="12">
        <v>553652.8004999999</v>
      </c>
    </row>
    <row r="14" spans="1:8" s="14" customFormat="1" ht="12.75" x14ac:dyDescent="0.2">
      <c r="A14" s="11" t="s">
        <v>24</v>
      </c>
      <c r="B14" s="12">
        <v>36375</v>
      </c>
      <c r="C14" s="13">
        <f t="shared" si="0"/>
        <v>10.040537270087128</v>
      </c>
      <c r="D14" s="12">
        <f>B14+SEE_September_Barrfrei!D14</f>
        <v>514872</v>
      </c>
      <c r="E14" s="13">
        <f t="shared" si="1"/>
        <v>58.396810356496815</v>
      </c>
      <c r="F14" s="63" t="s">
        <v>35</v>
      </c>
      <c r="G14" s="12">
        <v>33056</v>
      </c>
      <c r="H14" s="12">
        <v>325052</v>
      </c>
    </row>
    <row r="15" spans="1:8" s="14" customFormat="1" ht="12.75" x14ac:dyDescent="0.2">
      <c r="A15" s="11" t="s">
        <v>25</v>
      </c>
      <c r="B15" s="12">
        <v>238950</v>
      </c>
      <c r="C15" s="13">
        <f t="shared" si="0"/>
        <v>-8.6908922078691262</v>
      </c>
      <c r="D15" s="12">
        <f>B15+SEE_September_Barrfrei!D15</f>
        <v>2496079.5</v>
      </c>
      <c r="E15" s="13">
        <f t="shared" si="1"/>
        <v>3.5631733284861582</v>
      </c>
      <c r="F15" s="63" t="s">
        <v>35</v>
      </c>
      <c r="G15" s="12">
        <v>261693.5</v>
      </c>
      <c r="H15" s="12">
        <v>2410199.9</v>
      </c>
    </row>
    <row r="16" spans="1:8" s="14" customFormat="1" ht="12.75" x14ac:dyDescent="0.2">
      <c r="A16" s="11" t="s">
        <v>26</v>
      </c>
      <c r="B16" s="12">
        <v>87.88</v>
      </c>
      <c r="C16" s="13">
        <f>(B16*100)/G16-100</f>
        <v>-20.935672514619881</v>
      </c>
      <c r="D16" s="12">
        <f>B16+SEE_September_Barrfrei!D16</f>
        <v>1299.31</v>
      </c>
      <c r="E16" s="13">
        <f t="shared" si="1"/>
        <v>-14.81889402432229</v>
      </c>
      <c r="F16" s="63" t="s">
        <v>35</v>
      </c>
      <c r="G16" s="12">
        <v>111.15</v>
      </c>
      <c r="H16" s="12">
        <v>1525.3500000000001</v>
      </c>
    </row>
    <row r="17" spans="1:18" s="14" customFormat="1" ht="12.75" x14ac:dyDescent="0.2">
      <c r="A17" s="11" t="s">
        <v>27</v>
      </c>
      <c r="B17" s="12">
        <v>23378.400000000001</v>
      </c>
      <c r="C17" s="13">
        <f>(B17*100)/G17-100</f>
        <v>-30.239553120635946</v>
      </c>
      <c r="D17" s="12">
        <f>B17+SEE_September_Barrfrei!D17</f>
        <v>271346.04000000004</v>
      </c>
      <c r="E17" s="13">
        <f t="shared" si="1"/>
        <v>-25.944918153407457</v>
      </c>
      <c r="F17" s="63" t="s">
        <v>35</v>
      </c>
      <c r="G17" s="12">
        <v>33512.400000000001</v>
      </c>
      <c r="H17" s="12">
        <v>366411.1</v>
      </c>
    </row>
    <row r="18" spans="1:18" s="14" customFormat="1" ht="12.75" x14ac:dyDescent="0.2">
      <c r="A18" s="11" t="s">
        <v>28</v>
      </c>
      <c r="B18" s="12">
        <v>0</v>
      </c>
      <c r="C18" s="13" t="e">
        <f>(B18*100)/G18-100</f>
        <v>#DIV/0!</v>
      </c>
      <c r="D18" s="12">
        <f>B18+SEE_September_Barrfrei!D18</f>
        <v>0</v>
      </c>
      <c r="E18" s="13" t="e">
        <f t="shared" si="1"/>
        <v>#DIV/0!</v>
      </c>
      <c r="F18" s="63" t="s">
        <v>35</v>
      </c>
      <c r="G18" s="12"/>
      <c r="H18" s="12">
        <v>0</v>
      </c>
    </row>
    <row r="19" spans="1:18" s="14" customFormat="1" ht="12.75" x14ac:dyDescent="0.2">
      <c r="A19" s="11" t="s">
        <v>34</v>
      </c>
      <c r="B19" s="12">
        <v>0</v>
      </c>
      <c r="C19" s="13">
        <f>(B19*100)/G19-100</f>
        <v>-100</v>
      </c>
      <c r="D19" s="12">
        <f>B19+SEE_September_Barrfrei!D19</f>
        <v>22302</v>
      </c>
      <c r="E19" s="13">
        <f t="shared" si="1"/>
        <v>-60.62221908326859</v>
      </c>
      <c r="F19" s="63" t="s">
        <v>35</v>
      </c>
      <c r="G19" s="12">
        <v>6302</v>
      </c>
      <c r="H19" s="12">
        <v>56636</v>
      </c>
    </row>
    <row r="20" spans="1:18" s="14" customFormat="1" ht="12.75" x14ac:dyDescent="0.2">
      <c r="A20" s="11" t="s">
        <v>29</v>
      </c>
      <c r="B20" s="12">
        <v>0</v>
      </c>
      <c r="C20" s="13" t="e">
        <f t="shared" ref="C20" si="2">(B20*100)/G20-100</f>
        <v>#DIV/0!</v>
      </c>
      <c r="D20" s="12">
        <f>B20+SEE_September_Barrfrei!D20</f>
        <v>0</v>
      </c>
      <c r="E20" s="13">
        <f t="shared" si="1"/>
        <v>-100</v>
      </c>
      <c r="F20" s="63" t="s">
        <v>35</v>
      </c>
      <c r="G20" s="12"/>
      <c r="H20" s="12">
        <v>4111</v>
      </c>
    </row>
    <row r="21" spans="1:18" s="14" customFormat="1" ht="12.75" x14ac:dyDescent="0.2">
      <c r="A21" s="11" t="s">
        <v>30</v>
      </c>
      <c r="B21" s="12">
        <v>4888</v>
      </c>
      <c r="C21" s="13">
        <f t="shared" si="0"/>
        <v>184.18604651162792</v>
      </c>
      <c r="D21" s="12">
        <f>B21+SEE_September_Barrfrei!D21</f>
        <v>790393</v>
      </c>
      <c r="E21" s="13">
        <f t="shared" si="1"/>
        <v>54.956535718346743</v>
      </c>
      <c r="F21" s="63" t="s">
        <v>35</v>
      </c>
      <c r="G21" s="12">
        <v>1720</v>
      </c>
      <c r="H21" s="12">
        <v>510074</v>
      </c>
    </row>
    <row r="22" spans="1:18" s="14" customFormat="1" ht="12.75" x14ac:dyDescent="0.2">
      <c r="A22" s="11" t="s">
        <v>33</v>
      </c>
      <c r="B22" s="12">
        <v>1161982</v>
      </c>
      <c r="C22" s="13">
        <f t="shared" si="0"/>
        <v>55.913186407701858</v>
      </c>
      <c r="D22" s="12">
        <f>B22+SEE_September_Barrfrei!D22</f>
        <v>10638085.65</v>
      </c>
      <c r="E22" s="13">
        <f t="shared" si="1"/>
        <v>69.272114763087558</v>
      </c>
      <c r="F22" s="63" t="s">
        <v>35</v>
      </c>
      <c r="G22" s="12">
        <v>745275</v>
      </c>
      <c r="H22" s="12">
        <v>6284606.0999999996</v>
      </c>
    </row>
    <row r="23" spans="1:18" s="14" customFormat="1" ht="12.75" x14ac:dyDescent="0.2">
      <c r="A23" s="11" t="s">
        <v>31</v>
      </c>
      <c r="B23" s="12"/>
      <c r="C23" s="13">
        <f t="shared" si="0"/>
        <v>-100</v>
      </c>
      <c r="D23" s="12">
        <f>B23+SEE_September_Barrfrei!D23</f>
        <v>18666.800999999999</v>
      </c>
      <c r="E23" s="13">
        <f t="shared" si="1"/>
        <v>-60.500290828622887</v>
      </c>
      <c r="F23" s="63" t="s">
        <v>35</v>
      </c>
      <c r="G23" s="12">
        <v>11718.552</v>
      </c>
      <c r="H23" s="12">
        <v>47258.072</v>
      </c>
    </row>
    <row r="24" spans="1:18" s="22" customFormat="1" ht="19.350000000000001" customHeight="1" x14ac:dyDescent="0.2">
      <c r="A24" s="17" t="s">
        <v>9</v>
      </c>
      <c r="B24" s="15">
        <v>4831748.6109999996</v>
      </c>
      <c r="C24" s="16">
        <f t="shared" si="0"/>
        <v>-4.5736748645299912</v>
      </c>
      <c r="D24" s="15">
        <f>B24+SEE_September_Barrfrei!D24</f>
        <v>49431984.558799997</v>
      </c>
      <c r="E24" s="16">
        <f t="shared" si="1"/>
        <v>7.3304985193657899</v>
      </c>
      <c r="F24" s="63" t="s">
        <v>35</v>
      </c>
      <c r="G24" s="12">
        <v>5063328.8080000021</v>
      </c>
      <c r="H24" s="12">
        <v>46055860.394500002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/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/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/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110</v>
      </c>
      <c r="B29" s="73"/>
      <c r="C29" s="73"/>
      <c r="D29" s="73"/>
      <c r="E29" s="73"/>
      <c r="F29" s="60" t="s">
        <v>35</v>
      </c>
      <c r="G29" s="61"/>
    </row>
    <row r="30" spans="1:18" ht="56.25" x14ac:dyDescent="0.2">
      <c r="A30" s="23" t="s">
        <v>0</v>
      </c>
      <c r="B30" s="21" t="s">
        <v>108</v>
      </c>
      <c r="C30" s="20" t="s">
        <v>38</v>
      </c>
      <c r="D30" s="19" t="s">
        <v>109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12">
        <v>435730</v>
      </c>
      <c r="C31" s="13">
        <f>SUM(B31/G31*100-100)</f>
        <v>-24.551008110597806</v>
      </c>
      <c r="D31" s="12">
        <f>B31+SEE_September_Barrfrei!D31</f>
        <v>4729012</v>
      </c>
      <c r="E31" s="13">
        <f>SUM(D31/H31*100-100)</f>
        <v>5.5523426913614031</v>
      </c>
      <c r="F31" s="63" t="s">
        <v>35</v>
      </c>
      <c r="G31" s="12">
        <v>577516</v>
      </c>
      <c r="H31" s="12">
        <v>4480253</v>
      </c>
    </row>
    <row r="32" spans="1:18" s="14" customFormat="1" ht="12" customHeight="1" x14ac:dyDescent="0.2">
      <c r="A32" s="8" t="s">
        <v>1</v>
      </c>
      <c r="B32" s="12">
        <v>515095</v>
      </c>
      <c r="C32" s="13">
        <f t="shared" ref="C32:C40" si="3">SUM(B32/G32*100-100)</f>
        <v>8.0722418861107741</v>
      </c>
      <c r="D32" s="12">
        <f>B32+SEE_September_Barrfrei!D32</f>
        <v>4892770</v>
      </c>
      <c r="E32" s="13">
        <f>SUM(D32/H32*100-100)</f>
        <v>5.2684687289757051</v>
      </c>
      <c r="F32" s="63" t="s">
        <v>35</v>
      </c>
      <c r="G32" s="12">
        <v>476621</v>
      </c>
      <c r="H32" s="12">
        <v>4647897</v>
      </c>
    </row>
    <row r="33" spans="1:8" s="14" customFormat="1" ht="12" customHeight="1" x14ac:dyDescent="0.2">
      <c r="A33" s="8" t="s">
        <v>2</v>
      </c>
      <c r="B33" s="12">
        <v>184514</v>
      </c>
      <c r="C33" s="13">
        <f t="shared" si="3"/>
        <v>-8.7388868967393307</v>
      </c>
      <c r="D33" s="12">
        <f>B33+SEE_September_Barrfrei!D33</f>
        <v>2729265</v>
      </c>
      <c r="E33" s="13">
        <f t="shared" ref="E33:E40" si="4">SUM(D33/H33*100-100)</f>
        <v>30.979272299143531</v>
      </c>
      <c r="F33" s="63" t="s">
        <v>35</v>
      </c>
      <c r="G33" s="12">
        <v>202182.5</v>
      </c>
      <c r="H33" s="12">
        <v>2083738.1</v>
      </c>
    </row>
    <row r="34" spans="1:8" s="14" customFormat="1" ht="12" customHeight="1" x14ac:dyDescent="0.2">
      <c r="A34" s="8" t="s">
        <v>6</v>
      </c>
      <c r="B34" s="12">
        <v>334358</v>
      </c>
      <c r="C34" s="13">
        <f t="shared" si="3"/>
        <v>-29.172394947391609</v>
      </c>
      <c r="D34" s="12">
        <f>B34+SEE_September_Barrfrei!D34</f>
        <v>3877349</v>
      </c>
      <c r="E34" s="13">
        <f>SUM(D34/H34*100-100)</f>
        <v>2.5984957456019089</v>
      </c>
      <c r="F34" s="63" t="s">
        <v>35</v>
      </c>
      <c r="G34" s="12">
        <v>472073</v>
      </c>
      <c r="H34" s="12">
        <v>3779148</v>
      </c>
    </row>
    <row r="35" spans="1:8" s="14" customFormat="1" ht="12" customHeight="1" x14ac:dyDescent="0.2">
      <c r="A35" s="8" t="s">
        <v>8</v>
      </c>
      <c r="B35" s="12">
        <v>1066983</v>
      </c>
      <c r="C35" s="13">
        <f t="shared" si="3"/>
        <v>68.683896834004173</v>
      </c>
      <c r="D35" s="12">
        <f>B35+SEE_September_Barrfrei!D35</f>
        <v>9651413</v>
      </c>
      <c r="E35" s="13">
        <f>SUM(D35/H35*100-100)</f>
        <v>90.764722113292521</v>
      </c>
      <c r="F35" s="63" t="s">
        <v>35</v>
      </c>
      <c r="G35" s="12">
        <v>632534</v>
      </c>
      <c r="H35" s="12">
        <v>5059328</v>
      </c>
    </row>
    <row r="36" spans="1:8" s="14" customFormat="1" ht="12" customHeight="1" x14ac:dyDescent="0.2">
      <c r="A36" s="8" t="s">
        <v>4</v>
      </c>
      <c r="B36" s="12">
        <v>131506.59100000001</v>
      </c>
      <c r="C36" s="13">
        <f t="shared" si="3"/>
        <v>70.761305864033716</v>
      </c>
      <c r="D36" s="12">
        <f>B36+SEE_September_Barrfrei!D36</f>
        <v>1238462.7788</v>
      </c>
      <c r="E36" s="13">
        <f t="shared" si="4"/>
        <v>36.177923610959198</v>
      </c>
      <c r="F36" s="63" t="s">
        <v>35</v>
      </c>
      <c r="G36" s="12">
        <v>77011.937999999995</v>
      </c>
      <c r="H36" s="12">
        <v>909444.60450000002</v>
      </c>
    </row>
    <row r="37" spans="1:8" s="14" customFormat="1" ht="12" customHeight="1" x14ac:dyDescent="0.2">
      <c r="A37" s="8" t="s">
        <v>7</v>
      </c>
      <c r="B37" s="12">
        <v>34701</v>
      </c>
      <c r="C37" s="13">
        <f t="shared" si="3"/>
        <v>7.3370657923226759</v>
      </c>
      <c r="D37" s="12">
        <f>B37+SEE_September_Barrfrei!D37</f>
        <v>451833</v>
      </c>
      <c r="E37" s="13">
        <f>SUM(D37/H37*100-100)</f>
        <v>17.576661254059459</v>
      </c>
      <c r="F37" s="63" t="s">
        <v>35</v>
      </c>
      <c r="G37" s="12">
        <v>32329</v>
      </c>
      <c r="H37" s="12">
        <v>384288</v>
      </c>
    </row>
    <row r="38" spans="1:8" s="14" customFormat="1" ht="12" customHeight="1" x14ac:dyDescent="0.2">
      <c r="A38" s="8" t="s">
        <v>5</v>
      </c>
      <c r="B38" s="12">
        <v>2079266</v>
      </c>
      <c r="C38" s="13">
        <f t="shared" si="3"/>
        <v>-16.66866385137098</v>
      </c>
      <c r="D38" s="12">
        <f>B38+SEE_September_Barrfrei!D38</f>
        <v>21271611</v>
      </c>
      <c r="E38" s="13">
        <f t="shared" si="4"/>
        <v>-10.620689150954973</v>
      </c>
      <c r="F38" s="63" t="s">
        <v>35</v>
      </c>
      <c r="G38" s="12">
        <v>2495179</v>
      </c>
      <c r="H38" s="12">
        <v>23799256</v>
      </c>
    </row>
    <row r="39" spans="1:8" s="14" customFormat="1" ht="12" customHeight="1" x14ac:dyDescent="0.2">
      <c r="A39" s="8" t="s">
        <v>13</v>
      </c>
      <c r="B39" s="12">
        <f>B40-B31-B32-B33-B34-B35-B36-B37-B38</f>
        <v>49595.019999999553</v>
      </c>
      <c r="C39" s="13">
        <f t="shared" si="3"/>
        <v>-49.332019647666328</v>
      </c>
      <c r="D39" s="12">
        <f>B39+SEE_September_Barrfrei!D39</f>
        <v>590268.77999999677</v>
      </c>
      <c r="E39" s="13">
        <f t="shared" si="4"/>
        <v>-35.313555549324093</v>
      </c>
      <c r="F39" s="63" t="s">
        <v>35</v>
      </c>
      <c r="G39" s="12">
        <v>97882.370000001974</v>
      </c>
      <c r="H39" s="12">
        <v>912507.69000000134</v>
      </c>
    </row>
    <row r="40" spans="1:8" s="22" customFormat="1" ht="19.350000000000001" customHeight="1" x14ac:dyDescent="0.2">
      <c r="A40" s="17" t="s">
        <v>9</v>
      </c>
      <c r="B40" s="15">
        <f>B24</f>
        <v>4831748.6109999996</v>
      </c>
      <c r="C40" s="16">
        <f t="shared" si="3"/>
        <v>-4.5736748645299912</v>
      </c>
      <c r="D40" s="15">
        <f>B40+SEE_September_Barrfrei!D40</f>
        <v>49431984.558799997</v>
      </c>
      <c r="E40" s="16">
        <f t="shared" si="4"/>
        <v>7.3304985193657757</v>
      </c>
      <c r="F40" s="63" t="s">
        <v>35</v>
      </c>
      <c r="G40" s="12">
        <v>5063328.8080000021</v>
      </c>
      <c r="H40" s="12">
        <v>46055860.394500002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0.15" customHeight="1" x14ac:dyDescent="0.2">
      <c r="A42" s="9"/>
      <c r="B42" s="26"/>
      <c r="C42" s="3"/>
      <c r="D42" s="10"/>
      <c r="E42" s="3"/>
    </row>
    <row r="43" spans="1:8" ht="10.15" customHeight="1" x14ac:dyDescent="0.2">
      <c r="A43" s="9"/>
      <c r="B43" s="3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2.75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/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57AC0-8B6F-4C46-96D2-3524FC5693FC}">
  <dimension ref="A1:R59"/>
  <sheetViews>
    <sheetView tabSelected="1" topLeftCell="A13" zoomScale="130" zoomScaleNormal="130" workbookViewId="0">
      <selection activeCell="A42" sqref="A42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129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111</v>
      </c>
      <c r="C3" s="20" t="s">
        <v>38</v>
      </c>
      <c r="D3" s="19" t="s">
        <v>112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>
        <v>35790</v>
      </c>
      <c r="C4" s="13">
        <f>(B4*100)/G4-100</f>
        <v>26.878899602949517</v>
      </c>
      <c r="D4" s="12">
        <f>B4+SEE_Oktober_Barrfrei!D4</f>
        <v>451268</v>
      </c>
      <c r="E4" s="13">
        <f>(D4*100)/H4-100</f>
        <v>-19.000728739997768</v>
      </c>
      <c r="F4" s="63" t="s">
        <v>35</v>
      </c>
      <c r="G4" s="12">
        <v>28208</v>
      </c>
      <c r="H4" s="12">
        <v>557126</v>
      </c>
    </row>
    <row r="5" spans="1:8" s="14" customFormat="1" ht="12.75" x14ac:dyDescent="0.2">
      <c r="A5" s="11" t="s">
        <v>15</v>
      </c>
      <c r="B5" s="12">
        <v>1702221</v>
      </c>
      <c r="C5" s="13">
        <f t="shared" ref="C5:C24" si="0">(B5*100)/G5-100</f>
        <v>-18.043102190642045</v>
      </c>
      <c r="D5" s="12">
        <f>B5+SEE_Oktober_Barrfrei!D5</f>
        <v>20651217.989000004</v>
      </c>
      <c r="E5" s="13">
        <f t="shared" ref="E5:E24" si="1">(D5*100)/H5-100</f>
        <v>-11.427517416799759</v>
      </c>
      <c r="F5" s="63" t="s">
        <v>35</v>
      </c>
      <c r="G5" s="12">
        <v>2076971</v>
      </c>
      <c r="H5" s="12">
        <v>23315613.818999998</v>
      </c>
    </row>
    <row r="6" spans="1:8" s="14" customFormat="1" ht="12.75" x14ac:dyDescent="0.2">
      <c r="A6" s="11" t="s">
        <v>16</v>
      </c>
      <c r="B6" s="12">
        <v>668459</v>
      </c>
      <c r="C6" s="13">
        <f>(B6*100)/G6-100</f>
        <v>47.173155379029907</v>
      </c>
      <c r="D6" s="12">
        <f>B6+SEE_Oktober_Barrfrei!D6</f>
        <v>6770799</v>
      </c>
      <c r="E6" s="13">
        <f t="shared" si="1"/>
        <v>9.0548737467096316</v>
      </c>
      <c r="F6" s="63" t="s">
        <v>35</v>
      </c>
      <c r="G6" s="12">
        <v>454199</v>
      </c>
      <c r="H6" s="12">
        <v>6208616.6050000004</v>
      </c>
    </row>
    <row r="7" spans="1:8" s="14" customFormat="1" ht="12.75" x14ac:dyDescent="0.2">
      <c r="A7" s="11" t="s">
        <v>17</v>
      </c>
      <c r="B7" s="12">
        <v>283331</v>
      </c>
      <c r="C7" s="13">
        <f t="shared" si="0"/>
        <v>8.7133856696671756</v>
      </c>
      <c r="D7" s="12">
        <f>B7+SEE_Oktober_Barrfrei!D7</f>
        <v>2699061.9019999998</v>
      </c>
      <c r="E7" s="13">
        <f t="shared" si="1"/>
        <v>2.7958341029831359</v>
      </c>
      <c r="F7" s="63" t="s">
        <v>35</v>
      </c>
      <c r="G7" s="12">
        <v>260622</v>
      </c>
      <c r="H7" s="12">
        <v>2625653</v>
      </c>
    </row>
    <row r="8" spans="1:8" s="14" customFormat="1" ht="12.75" x14ac:dyDescent="0.2">
      <c r="A8" s="11" t="s">
        <v>18</v>
      </c>
      <c r="B8" s="12"/>
      <c r="C8" s="13" t="e">
        <f t="shared" si="0"/>
        <v>#DIV/0!</v>
      </c>
      <c r="D8" s="12">
        <f>B8+SEE_Oktober_Barrfrei!D8</f>
        <v>0</v>
      </c>
      <c r="E8" s="13" t="e">
        <f t="shared" si="1"/>
        <v>#DIV/0!</v>
      </c>
      <c r="F8" s="63" t="s">
        <v>35</v>
      </c>
      <c r="G8" s="12"/>
      <c r="H8" s="12">
        <v>0</v>
      </c>
    </row>
    <row r="9" spans="1:8" s="14" customFormat="1" ht="12.75" x14ac:dyDescent="0.2">
      <c r="A9" s="11" t="s">
        <v>19</v>
      </c>
      <c r="B9" s="12">
        <v>148681</v>
      </c>
      <c r="C9" s="13">
        <f t="shared" si="0"/>
        <v>-3.1993228946254817</v>
      </c>
      <c r="D9" s="12">
        <f>B9+SEE_Oktober_Barrfrei!D9</f>
        <v>1778422</v>
      </c>
      <c r="E9" s="13">
        <f t="shared" si="1"/>
        <v>6.6807194261003389</v>
      </c>
      <c r="F9" s="63" t="s">
        <v>35</v>
      </c>
      <c r="G9" s="12">
        <v>153595</v>
      </c>
      <c r="H9" s="12">
        <v>1667051</v>
      </c>
    </row>
    <row r="10" spans="1:8" s="14" customFormat="1" ht="12.75" x14ac:dyDescent="0.2">
      <c r="A10" s="11" t="s">
        <v>20</v>
      </c>
      <c r="B10" s="12">
        <v>181142</v>
      </c>
      <c r="C10" s="13">
        <f t="shared" si="0"/>
        <v>-13.054204925626024</v>
      </c>
      <c r="D10" s="12">
        <f>B10+SEE_Oktober_Barrfrei!D10</f>
        <v>2326694</v>
      </c>
      <c r="E10" s="13">
        <f t="shared" si="1"/>
        <v>22.849812535676406</v>
      </c>
      <c r="F10" s="63" t="s">
        <v>35</v>
      </c>
      <c r="G10" s="12">
        <v>208339</v>
      </c>
      <c r="H10" s="12">
        <v>1893933.7</v>
      </c>
    </row>
    <row r="11" spans="1:8" s="14" customFormat="1" ht="12.75" x14ac:dyDescent="0.2">
      <c r="A11" s="11" t="s">
        <v>21</v>
      </c>
      <c r="B11" s="12">
        <v>301659.01799999998</v>
      </c>
      <c r="C11" s="13">
        <f t="shared" si="0"/>
        <v>10.941613852675601</v>
      </c>
      <c r="D11" s="12">
        <f>B11+SEE_Oktober_Barrfrei!D11</f>
        <v>3126555.1230000001</v>
      </c>
      <c r="E11" s="13">
        <f t="shared" si="1"/>
        <v>3.0270683791965922</v>
      </c>
      <c r="F11" s="63" t="s">
        <v>35</v>
      </c>
      <c r="G11" s="12">
        <v>271907.90499999997</v>
      </c>
      <c r="H11" s="12">
        <v>3034692.8940000003</v>
      </c>
    </row>
    <row r="12" spans="1:8" s="14" customFormat="1" ht="12.75" x14ac:dyDescent="0.2">
      <c r="A12" s="11" t="s">
        <v>22</v>
      </c>
      <c r="B12" s="12">
        <v>116</v>
      </c>
      <c r="C12" s="13">
        <f t="shared" si="0"/>
        <v>-98.528333388309392</v>
      </c>
      <c r="D12" s="12">
        <f>B12+SEE_Oktober_Barrfrei!D12</f>
        <v>226516.41</v>
      </c>
      <c r="E12" s="13">
        <f t="shared" si="1"/>
        <v>91.977849751119351</v>
      </c>
      <c r="F12" s="63" t="s">
        <v>35</v>
      </c>
      <c r="G12" s="12">
        <v>7882.2199999999993</v>
      </c>
      <c r="H12" s="12">
        <v>117990.90900000001</v>
      </c>
    </row>
    <row r="13" spans="1:8" s="14" customFormat="1" ht="12.75" x14ac:dyDescent="0.2">
      <c r="A13" s="11" t="s">
        <v>23</v>
      </c>
      <c r="B13" s="12">
        <v>48456.125</v>
      </c>
      <c r="C13" s="13">
        <f t="shared" si="0"/>
        <v>13.219903744170409</v>
      </c>
      <c r="D13" s="12">
        <f>B13+SEE_Oktober_Barrfrei!D13</f>
        <v>741359.45680000004</v>
      </c>
      <c r="E13" s="13">
        <f t="shared" si="1"/>
        <v>24.295106840869224</v>
      </c>
      <c r="F13" s="63" t="s">
        <v>35</v>
      </c>
      <c r="G13" s="12">
        <v>42798.239000000001</v>
      </c>
      <c r="H13" s="12">
        <v>596451.03949999996</v>
      </c>
    </row>
    <row r="14" spans="1:8" s="14" customFormat="1" ht="12.75" x14ac:dyDescent="0.2">
      <c r="A14" s="11" t="s">
        <v>24</v>
      </c>
      <c r="B14" s="12">
        <v>25511</v>
      </c>
      <c r="C14" s="13">
        <f t="shared" si="0"/>
        <v>-60.209938546963222</v>
      </c>
      <c r="D14" s="12">
        <f>B14+SEE_Oktober_Barrfrei!D14</f>
        <v>540383</v>
      </c>
      <c r="E14" s="13">
        <f t="shared" si="1"/>
        <v>38.856683266266828</v>
      </c>
      <c r="F14" s="63" t="s">
        <v>35</v>
      </c>
      <c r="G14" s="12">
        <v>64114</v>
      </c>
      <c r="H14" s="12">
        <v>389166</v>
      </c>
    </row>
    <row r="15" spans="1:8" s="14" customFormat="1" ht="12.75" x14ac:dyDescent="0.2">
      <c r="A15" s="11" t="s">
        <v>25</v>
      </c>
      <c r="B15" s="12">
        <v>271102</v>
      </c>
      <c r="C15" s="13">
        <f t="shared" si="0"/>
        <v>1.2167575781334534</v>
      </c>
      <c r="D15" s="12">
        <f>B15+SEE_Oktober_Barrfrei!D15</f>
        <v>2767181.5</v>
      </c>
      <c r="E15" s="13">
        <f t="shared" si="1"/>
        <v>3.3284978369838711</v>
      </c>
      <c r="F15" s="63" t="s">
        <v>35</v>
      </c>
      <c r="G15" s="12">
        <v>267843</v>
      </c>
      <c r="H15" s="12">
        <v>2678042.9</v>
      </c>
    </row>
    <row r="16" spans="1:8" s="14" customFormat="1" ht="12.75" x14ac:dyDescent="0.2">
      <c r="A16" s="11" t="s">
        <v>26</v>
      </c>
      <c r="B16" s="12"/>
      <c r="C16" s="13">
        <f>(B16*100)/G16-100</f>
        <v>-100</v>
      </c>
      <c r="D16" s="12">
        <f>B16+SEE_Oktober_Barrfrei!D16</f>
        <v>1299.31</v>
      </c>
      <c r="E16" s="13">
        <f t="shared" si="1"/>
        <v>-19.605610795893995</v>
      </c>
      <c r="F16" s="63" t="s">
        <v>35</v>
      </c>
      <c r="G16" s="12">
        <v>90.82</v>
      </c>
      <c r="H16" s="12">
        <v>1616.17</v>
      </c>
    </row>
    <row r="17" spans="1:18" s="14" customFormat="1" ht="12.75" x14ac:dyDescent="0.2">
      <c r="A17" s="11" t="s">
        <v>27</v>
      </c>
      <c r="B17" s="12">
        <v>21271</v>
      </c>
      <c r="C17" s="13">
        <f>(B17*100)/G17-100</f>
        <v>-51.886918991740181</v>
      </c>
      <c r="D17" s="12">
        <f>B17+SEE_Oktober_Barrfrei!D17</f>
        <v>292617.04000000004</v>
      </c>
      <c r="E17" s="13">
        <f t="shared" si="1"/>
        <v>-28.738018194028925</v>
      </c>
      <c r="F17" s="63" t="s">
        <v>35</v>
      </c>
      <c r="G17" s="12">
        <v>44210.43</v>
      </c>
      <c r="H17" s="12">
        <v>410621.52999999997</v>
      </c>
    </row>
    <row r="18" spans="1:18" s="14" customFormat="1" ht="12.75" x14ac:dyDescent="0.2">
      <c r="A18" s="11" t="s">
        <v>28</v>
      </c>
      <c r="B18" s="12"/>
      <c r="C18" s="13" t="e">
        <f>(B18*100)/G18-100</f>
        <v>#DIV/0!</v>
      </c>
      <c r="D18" s="12">
        <f>B18+SEE_Oktober_Barrfrei!D18</f>
        <v>0</v>
      </c>
      <c r="E18" s="13" t="e">
        <f t="shared" si="1"/>
        <v>#DIV/0!</v>
      </c>
      <c r="F18" s="63" t="s">
        <v>35</v>
      </c>
      <c r="G18" s="12"/>
      <c r="H18" s="12">
        <v>0</v>
      </c>
    </row>
    <row r="19" spans="1:18" s="14" customFormat="1" ht="12.75" x14ac:dyDescent="0.2">
      <c r="A19" s="11" t="s">
        <v>34</v>
      </c>
      <c r="B19" s="12">
        <v>3502</v>
      </c>
      <c r="C19" s="13">
        <f>(B19*100)/G19-100</f>
        <v>-38.925706313219393</v>
      </c>
      <c r="D19" s="12">
        <f>B19+SEE_Oktober_Barrfrei!D19</f>
        <v>25804</v>
      </c>
      <c r="E19" s="13">
        <f t="shared" si="1"/>
        <v>-58.627545294211963</v>
      </c>
      <c r="F19" s="63" t="s">
        <v>35</v>
      </c>
      <c r="G19" s="12">
        <v>5734</v>
      </c>
      <c r="H19" s="12">
        <v>62370</v>
      </c>
    </row>
    <row r="20" spans="1:18" s="14" customFormat="1" ht="12.75" x14ac:dyDescent="0.2">
      <c r="A20" s="11" t="s">
        <v>29</v>
      </c>
      <c r="B20" s="12"/>
      <c r="C20" s="13">
        <f t="shared" ref="C20" si="2">(B20*100)/G20-100</f>
        <v>-100</v>
      </c>
      <c r="D20" s="12">
        <f>B20+SEE_Oktober_Barrfrei!D20</f>
        <v>0</v>
      </c>
      <c r="E20" s="13">
        <f t="shared" si="1"/>
        <v>-100</v>
      </c>
      <c r="F20" s="63" t="s">
        <v>35</v>
      </c>
      <c r="G20" s="12">
        <v>318</v>
      </c>
      <c r="H20" s="12">
        <v>4429</v>
      </c>
    </row>
    <row r="21" spans="1:18" s="14" customFormat="1" ht="12.75" x14ac:dyDescent="0.2">
      <c r="A21" s="11" t="s">
        <v>30</v>
      </c>
      <c r="B21" s="12">
        <v>3217</v>
      </c>
      <c r="C21" s="13">
        <f t="shared" si="0"/>
        <v>423.08943089430898</v>
      </c>
      <c r="D21" s="12">
        <f>B21+SEE_Oktober_Barrfrei!D21</f>
        <v>793610</v>
      </c>
      <c r="E21" s="13">
        <f t="shared" si="1"/>
        <v>55.399861755393204</v>
      </c>
      <c r="F21" s="63" t="s">
        <v>35</v>
      </c>
      <c r="G21" s="12">
        <v>615</v>
      </c>
      <c r="H21" s="12">
        <v>510689</v>
      </c>
    </row>
    <row r="22" spans="1:18" s="14" customFormat="1" ht="12.75" x14ac:dyDescent="0.2">
      <c r="A22" s="11" t="s">
        <v>33</v>
      </c>
      <c r="B22" s="12">
        <v>1155861.7</v>
      </c>
      <c r="C22" s="13">
        <f t="shared" si="0"/>
        <v>46.599146046581239</v>
      </c>
      <c r="D22" s="12">
        <f>B22+SEE_Oktober_Barrfrei!D22</f>
        <v>11793947.35</v>
      </c>
      <c r="E22" s="13">
        <f t="shared" si="1"/>
        <v>66.744704828178527</v>
      </c>
      <c r="F22" s="63" t="s">
        <v>35</v>
      </c>
      <c r="G22" s="12">
        <v>788450.5</v>
      </c>
      <c r="H22" s="12">
        <v>7073056.5999999996</v>
      </c>
    </row>
    <row r="23" spans="1:18" s="14" customFormat="1" ht="12.75" x14ac:dyDescent="0.2">
      <c r="A23" s="11" t="s">
        <v>31</v>
      </c>
      <c r="B23" s="12">
        <v>4827</v>
      </c>
      <c r="C23" s="13">
        <f t="shared" si="0"/>
        <v>118.31750339213025</v>
      </c>
      <c r="D23" s="12">
        <f>B23+SEE_Oktober_Barrfrei!D23</f>
        <v>23493.800999999999</v>
      </c>
      <c r="E23" s="13">
        <f t="shared" si="1"/>
        <v>-52.508102436204986</v>
      </c>
      <c r="F23" s="63" t="s">
        <v>35</v>
      </c>
      <c r="G23" s="12">
        <v>2211</v>
      </c>
      <c r="H23" s="12">
        <v>49469.072</v>
      </c>
    </row>
    <row r="24" spans="1:18" s="22" customFormat="1" ht="19.350000000000001" customHeight="1" x14ac:dyDescent="0.2">
      <c r="A24" s="17" t="s">
        <v>9</v>
      </c>
      <c r="B24" s="15">
        <v>4855146.8430000003</v>
      </c>
      <c r="C24" s="16">
        <f t="shared" si="0"/>
        <v>3.7843864836368653</v>
      </c>
      <c r="D24" s="15">
        <f>B24+SEE_Oktober_Barrfrei!D24</f>
        <v>54287131.401799999</v>
      </c>
      <c r="E24" s="16">
        <f t="shared" si="1"/>
        <v>7.0035164362699902</v>
      </c>
      <c r="F24" s="63" t="s">
        <v>35</v>
      </c>
      <c r="G24" s="12">
        <v>4678109.1140000001</v>
      </c>
      <c r="H24" s="12">
        <v>50733969.508500002</v>
      </c>
    </row>
    <row r="25" spans="1:18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  <c r="J25" s="35"/>
      <c r="K25" s="34"/>
      <c r="L25" s="35"/>
      <c r="M25" s="35"/>
      <c r="N25" s="35"/>
      <c r="O25" s="35"/>
      <c r="P25" s="35"/>
      <c r="Q25" s="35"/>
    </row>
    <row r="26" spans="1:18" s="37" customFormat="1" ht="14.1" customHeight="1" x14ac:dyDescent="0.15">
      <c r="A26" s="76" t="s">
        <v>11</v>
      </c>
      <c r="B26" s="76"/>
      <c r="C26" s="76"/>
      <c r="D26" s="76"/>
      <c r="E26" s="76"/>
      <c r="F26" s="35" t="s">
        <v>35</v>
      </c>
      <c r="K26" s="34"/>
      <c r="R26" s="38"/>
    </row>
    <row r="27" spans="1:18" s="39" customFormat="1" ht="10.5" customHeight="1" x14ac:dyDescent="0.15">
      <c r="A27" s="77" t="s">
        <v>32</v>
      </c>
      <c r="B27" s="77"/>
      <c r="C27" s="77"/>
      <c r="D27" s="77"/>
      <c r="E27" s="77"/>
      <c r="F27" s="35" t="s">
        <v>35</v>
      </c>
      <c r="G27" s="40"/>
      <c r="H27" s="40"/>
      <c r="I27" s="40"/>
      <c r="J27" s="40"/>
      <c r="K27" s="34"/>
    </row>
    <row r="28" spans="1:18" s="39" customFormat="1" ht="10.5" customHeight="1" x14ac:dyDescent="0.15">
      <c r="A28" s="77" t="s">
        <v>12</v>
      </c>
      <c r="B28" s="77"/>
      <c r="C28" s="77"/>
      <c r="D28" s="77"/>
      <c r="E28" s="77"/>
      <c r="F28" s="35" t="s">
        <v>35</v>
      </c>
      <c r="G28" s="40"/>
      <c r="H28" s="40"/>
      <c r="I28" s="40"/>
      <c r="J28" s="40"/>
      <c r="K28" s="34"/>
    </row>
    <row r="29" spans="1:18" s="62" customFormat="1" ht="34.5" customHeight="1" x14ac:dyDescent="0.2">
      <c r="A29" s="73" t="s">
        <v>113</v>
      </c>
      <c r="B29" s="73"/>
      <c r="C29" s="73"/>
      <c r="D29" s="73"/>
      <c r="E29" s="73"/>
      <c r="F29" s="60" t="s">
        <v>35</v>
      </c>
      <c r="G29" s="61"/>
    </row>
    <row r="30" spans="1:18" ht="56.25" x14ac:dyDescent="0.2">
      <c r="A30" s="23" t="s">
        <v>0</v>
      </c>
      <c r="B30" s="21" t="s">
        <v>111</v>
      </c>
      <c r="C30" s="20" t="s">
        <v>38</v>
      </c>
      <c r="D30" s="19" t="s">
        <v>112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18" s="14" customFormat="1" ht="19.350000000000001" customHeight="1" x14ac:dyDescent="0.2">
      <c r="A31" s="11" t="s">
        <v>3</v>
      </c>
      <c r="B31" s="85">
        <v>456488</v>
      </c>
      <c r="C31" s="86">
        <f>SUM(B31/G31*100-100)</f>
        <v>-3.0971516394312602</v>
      </c>
      <c r="D31" s="85">
        <f>B31+SEE_Oktober_Barrfrei!D31</f>
        <v>5185500</v>
      </c>
      <c r="E31" s="86">
        <f>SUM(D31/H31*100-100)</f>
        <v>4.7294151814936072</v>
      </c>
      <c r="F31" s="63" t="s">
        <v>35</v>
      </c>
      <c r="G31" s="12">
        <v>471078</v>
      </c>
      <c r="H31" s="12">
        <v>4951331</v>
      </c>
    </row>
    <row r="32" spans="1:18" s="14" customFormat="1" ht="12" customHeight="1" x14ac:dyDescent="0.2">
      <c r="A32" s="8" t="s">
        <v>1</v>
      </c>
      <c r="B32" s="85">
        <v>537163</v>
      </c>
      <c r="C32" s="86">
        <f t="shared" ref="C32:C40" si="3">SUM(B32/G32*100-100)</f>
        <v>25.961247599372513</v>
      </c>
      <c r="D32" s="85">
        <f>B32+SEE_Oktober_Barrfrei!D32</f>
        <v>5429933</v>
      </c>
      <c r="E32" s="86">
        <f>SUM(D32/H32*100-100)</f>
        <v>7.0075012592750738</v>
      </c>
      <c r="F32" s="63" t="s">
        <v>35</v>
      </c>
      <c r="G32" s="12">
        <v>426451</v>
      </c>
      <c r="H32" s="12">
        <v>5074348</v>
      </c>
    </row>
    <row r="33" spans="1:8" s="14" customFormat="1" ht="12" customHeight="1" x14ac:dyDescent="0.2">
      <c r="A33" s="8" t="s">
        <v>2</v>
      </c>
      <c r="B33" s="85">
        <v>203010.5</v>
      </c>
      <c r="C33" s="86">
        <f t="shared" si="3"/>
        <v>-9.9817534026689287</v>
      </c>
      <c r="D33" s="85">
        <f>B33+SEE_Oktober_Barrfrei!D33</f>
        <v>2932275.5</v>
      </c>
      <c r="E33" s="86">
        <f t="shared" ref="E33:E40" si="4">SUM(D33/H33*100-100)</f>
        <v>26.979032586894931</v>
      </c>
      <c r="F33" s="63" t="s">
        <v>35</v>
      </c>
      <c r="G33" s="12">
        <v>225521.5</v>
      </c>
      <c r="H33" s="12">
        <v>2309259.6</v>
      </c>
    </row>
    <row r="34" spans="1:8" s="14" customFormat="1" ht="12" customHeight="1" x14ac:dyDescent="0.2">
      <c r="A34" s="8" t="s">
        <v>6</v>
      </c>
      <c r="B34" s="85">
        <v>406500</v>
      </c>
      <c r="C34" s="86">
        <f t="shared" si="3"/>
        <v>-0.44816692381162682</v>
      </c>
      <c r="D34" s="85">
        <f>B34+SEE_Oktober_Barrfrei!D34</f>
        <v>4283849</v>
      </c>
      <c r="E34" s="86">
        <f>SUM(D34/H34*100-100)</f>
        <v>2.3014091059105226</v>
      </c>
      <c r="F34" s="63" t="s">
        <v>35</v>
      </c>
      <c r="G34" s="12">
        <v>408330</v>
      </c>
      <c r="H34" s="12">
        <v>4187478</v>
      </c>
    </row>
    <row r="35" spans="1:8" s="14" customFormat="1" ht="12" customHeight="1" x14ac:dyDescent="0.2">
      <c r="A35" s="8" t="s">
        <v>8</v>
      </c>
      <c r="B35" s="85">
        <v>1084660</v>
      </c>
      <c r="C35" s="86">
        <f t="shared" si="3"/>
        <v>61.509883482857475</v>
      </c>
      <c r="D35" s="85">
        <f>B35+SEE_Oktober_Barrfrei!D35</f>
        <v>10736073</v>
      </c>
      <c r="E35" s="86">
        <f>SUM(D35/H35*100-100)</f>
        <v>87.336498279590501</v>
      </c>
      <c r="F35" s="63" t="s">
        <v>35</v>
      </c>
      <c r="G35" s="12">
        <v>671575</v>
      </c>
      <c r="H35" s="12">
        <v>5730903</v>
      </c>
    </row>
    <row r="36" spans="1:8" s="14" customFormat="1" ht="12" customHeight="1" x14ac:dyDescent="0.2">
      <c r="A36" s="8" t="s">
        <v>4</v>
      </c>
      <c r="B36" s="85">
        <v>104856.143</v>
      </c>
      <c r="C36" s="86">
        <f t="shared" si="3"/>
        <v>-45.110445970003724</v>
      </c>
      <c r="D36" s="85">
        <f>B36+SEE_Oktober_Barrfrei!D36</f>
        <v>1343318.9217999999</v>
      </c>
      <c r="E36" s="86">
        <f t="shared" si="4"/>
        <v>22.067108124009692</v>
      </c>
      <c r="F36" s="63" t="s">
        <v>35</v>
      </c>
      <c r="G36" s="12">
        <v>191031.144</v>
      </c>
      <c r="H36" s="12">
        <v>1100475.7485</v>
      </c>
    </row>
    <row r="37" spans="1:8" s="14" customFormat="1" ht="12" customHeight="1" x14ac:dyDescent="0.2">
      <c r="A37" s="8" t="s">
        <v>7</v>
      </c>
      <c r="B37" s="85">
        <v>55489</v>
      </c>
      <c r="C37" s="86">
        <f t="shared" si="3"/>
        <v>71.877710320901997</v>
      </c>
      <c r="D37" s="85">
        <f>B37+SEE_Oktober_Barrfrei!D37</f>
        <v>507322</v>
      </c>
      <c r="E37" s="86">
        <f>SUM(D37/H37*100-100)</f>
        <v>21.784949540535607</v>
      </c>
      <c r="F37" s="63" t="s">
        <v>35</v>
      </c>
      <c r="G37" s="12">
        <v>32284</v>
      </c>
      <c r="H37" s="12">
        <v>416572</v>
      </c>
    </row>
    <row r="38" spans="1:8" s="14" customFormat="1" ht="12" customHeight="1" x14ac:dyDescent="0.2">
      <c r="A38" s="8" t="s">
        <v>5</v>
      </c>
      <c r="B38" s="85">
        <v>1967167</v>
      </c>
      <c r="C38" s="86">
        <f t="shared" si="3"/>
        <v>-9.7260852944942116</v>
      </c>
      <c r="D38" s="85">
        <f>B38+SEE_Oktober_Barrfrei!D38</f>
        <v>23238778</v>
      </c>
      <c r="E38" s="86">
        <f t="shared" si="4"/>
        <v>-10.545648273091857</v>
      </c>
      <c r="F38" s="63" t="s">
        <v>35</v>
      </c>
      <c r="G38" s="12">
        <v>2179109</v>
      </c>
      <c r="H38" s="12">
        <v>25978365</v>
      </c>
    </row>
    <row r="39" spans="1:8" s="14" customFormat="1" ht="12" customHeight="1" x14ac:dyDescent="0.2">
      <c r="A39" s="8" t="s">
        <v>13</v>
      </c>
      <c r="B39" s="12">
        <f>B40-B31-B32-B33-B34-B35-B36-B37-B38</f>
        <v>39813.200000000419</v>
      </c>
      <c r="C39" s="13">
        <f t="shared" si="3"/>
        <v>-45.258503877451183</v>
      </c>
      <c r="D39" s="12">
        <f>B39+SEE_Oktober_Barrfrei!D39</f>
        <v>630081.97999999719</v>
      </c>
      <c r="E39" s="13">
        <f t="shared" si="4"/>
        <v>-36.047684194128834</v>
      </c>
      <c r="F39" s="63" t="s">
        <v>35</v>
      </c>
      <c r="G39" s="12">
        <v>72729.470000000205</v>
      </c>
      <c r="H39" s="12">
        <v>985237.16000000155</v>
      </c>
    </row>
    <row r="40" spans="1:8" s="22" customFormat="1" ht="19.350000000000001" customHeight="1" x14ac:dyDescent="0.2">
      <c r="A40" s="17" t="s">
        <v>9</v>
      </c>
      <c r="B40" s="15">
        <f>B24</f>
        <v>4855146.8430000003</v>
      </c>
      <c r="C40" s="16">
        <f t="shared" si="3"/>
        <v>3.7843864836368653</v>
      </c>
      <c r="D40" s="15">
        <f>B40+SEE_Oktober_Barrfrei!D40</f>
        <v>54287131.401799999</v>
      </c>
      <c r="E40" s="16">
        <f t="shared" si="4"/>
        <v>7.003516436269976</v>
      </c>
      <c r="F40" s="63" t="s">
        <v>35</v>
      </c>
      <c r="G40" s="12">
        <v>4678109.1140000001</v>
      </c>
      <c r="H40" s="12">
        <v>50733969.508500002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0.15" customHeight="1" x14ac:dyDescent="0.2">
      <c r="A42" s="9"/>
      <c r="B42" s="26"/>
      <c r="C42" s="3"/>
      <c r="D42" s="10"/>
      <c r="E42" s="3"/>
    </row>
    <row r="43" spans="1:8" ht="10.15" customHeight="1" x14ac:dyDescent="0.2">
      <c r="A43" s="9"/>
      <c r="B43" s="3"/>
      <c r="C43" s="3"/>
      <c r="D43" s="10"/>
      <c r="E43" s="3"/>
    </row>
    <row r="44" spans="1:8" ht="10.15" customHeight="1" x14ac:dyDescent="0.2">
      <c r="A44" s="9"/>
      <c r="B44" s="3"/>
      <c r="C44" s="3"/>
      <c r="D44" s="10"/>
      <c r="E44" s="3"/>
    </row>
    <row r="45" spans="1:8" ht="12.75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/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ACDD6-B65D-4D79-997B-E8C1BDB07343}">
  <dimension ref="A1:I60"/>
  <sheetViews>
    <sheetView topLeftCell="A22" zoomScale="130" zoomScaleNormal="130" workbookViewId="0">
      <selection activeCell="B31" sqref="B31:B38"/>
    </sheetView>
  </sheetViews>
  <sheetFormatPr baseColWidth="10" defaultColWidth="11.28515625" defaultRowHeight="12.6" customHeight="1" x14ac:dyDescent="0.2"/>
  <cols>
    <col min="1" max="1" width="37.7109375" style="1" customWidth="1"/>
    <col min="2" max="2" width="12" style="1" customWidth="1"/>
    <col min="3" max="3" width="11.7109375" style="1" customWidth="1"/>
    <col min="4" max="4" width="16.28515625" style="1" customWidth="1"/>
    <col min="5" max="5" width="13.42578125" style="1" customWidth="1"/>
    <col min="6" max="6" width="11.28515625" style="24"/>
    <col min="7" max="16384" width="11.28515625" style="1"/>
  </cols>
  <sheetData>
    <row r="1" spans="1:8" s="66" customFormat="1" ht="12" customHeight="1" x14ac:dyDescent="0.15">
      <c r="A1" s="72" t="s">
        <v>76</v>
      </c>
      <c r="B1" s="72"/>
      <c r="C1" s="72"/>
      <c r="D1" s="72"/>
      <c r="E1" s="72"/>
      <c r="F1" s="24" t="s">
        <v>35</v>
      </c>
    </row>
    <row r="2" spans="1:8" ht="20.25" customHeight="1" x14ac:dyDescent="0.2">
      <c r="A2" s="74" t="s">
        <v>130</v>
      </c>
      <c r="B2" s="74"/>
      <c r="C2" s="74"/>
      <c r="D2" s="74"/>
      <c r="E2" s="74"/>
      <c r="F2" s="24" t="s">
        <v>35</v>
      </c>
    </row>
    <row r="3" spans="1:8" ht="56.25" x14ac:dyDescent="0.2">
      <c r="A3" s="23" t="s">
        <v>10</v>
      </c>
      <c r="B3" s="21" t="s">
        <v>114</v>
      </c>
      <c r="C3" s="20" t="s">
        <v>38</v>
      </c>
      <c r="D3" s="19" t="s">
        <v>115</v>
      </c>
      <c r="E3" s="19" t="s">
        <v>39</v>
      </c>
      <c r="F3" s="24" t="s">
        <v>35</v>
      </c>
      <c r="G3" s="27" t="s">
        <v>40</v>
      </c>
      <c r="H3" s="18" t="s">
        <v>41</v>
      </c>
    </row>
    <row r="4" spans="1:8" s="14" customFormat="1" ht="19.350000000000001" customHeight="1" x14ac:dyDescent="0.2">
      <c r="A4" s="11" t="s">
        <v>14</v>
      </c>
      <c r="B4" s="12"/>
      <c r="C4" s="13">
        <f>(B4*100)/G4-100</f>
        <v>-100</v>
      </c>
      <c r="D4" s="12">
        <f>B4+SEE_November_Barrfrei!D4</f>
        <v>451268</v>
      </c>
      <c r="E4" s="13">
        <f>(D4*100)/H4-100</f>
        <v>-24.833265595746525</v>
      </c>
      <c r="F4" s="63" t="s">
        <v>35</v>
      </c>
      <c r="G4" s="12">
        <v>43230</v>
      </c>
      <c r="H4" s="12">
        <v>600356</v>
      </c>
    </row>
    <row r="5" spans="1:8" s="14" customFormat="1" ht="12.75" x14ac:dyDescent="0.2">
      <c r="A5" s="11" t="s">
        <v>15</v>
      </c>
      <c r="B5" s="12"/>
      <c r="C5" s="13">
        <f t="shared" ref="C5:C24" si="0">(B5*100)/G5-100</f>
        <v>-100</v>
      </c>
      <c r="D5" s="12">
        <f>B5+SEE_November_Barrfrei!D5</f>
        <v>20651217.989000004</v>
      </c>
      <c r="E5" s="13">
        <f t="shared" ref="E5:E24" si="1">(D5*100)/H5-100</f>
        <v>-19.120190273734949</v>
      </c>
      <c r="F5" s="63" t="s">
        <v>35</v>
      </c>
      <c r="G5" s="12">
        <v>2217604</v>
      </c>
      <c r="H5" s="12">
        <v>25533217.818999998</v>
      </c>
    </row>
    <row r="6" spans="1:8" s="14" customFormat="1" ht="12.75" x14ac:dyDescent="0.2">
      <c r="A6" s="11" t="s">
        <v>16</v>
      </c>
      <c r="B6" s="12"/>
      <c r="C6" s="13">
        <f>(B6*100)/G6-100</f>
        <v>-100</v>
      </c>
      <c r="D6" s="12">
        <f>B6+SEE_November_Barrfrei!D6</f>
        <v>6770799</v>
      </c>
      <c r="E6" s="13">
        <f t="shared" si="1"/>
        <v>2.8798459138410948</v>
      </c>
      <c r="F6" s="63" t="s">
        <v>35</v>
      </c>
      <c r="G6" s="12">
        <v>372652</v>
      </c>
      <c r="H6" s="12">
        <v>6581268.6050000004</v>
      </c>
    </row>
    <row r="7" spans="1:8" s="14" customFormat="1" ht="12.75" x14ac:dyDescent="0.2">
      <c r="A7" s="11" t="s">
        <v>17</v>
      </c>
      <c r="B7" s="12"/>
      <c r="C7" s="13">
        <f t="shared" si="0"/>
        <v>-100</v>
      </c>
      <c r="D7" s="12">
        <f>B7+SEE_November_Barrfrei!D7</f>
        <v>2699061.9019999998</v>
      </c>
      <c r="E7" s="13">
        <f t="shared" si="1"/>
        <v>-5.900588046824808</v>
      </c>
      <c r="F7" s="63" t="s">
        <v>35</v>
      </c>
      <c r="G7" s="12">
        <v>242656</v>
      </c>
      <c r="H7" s="12">
        <v>2868309</v>
      </c>
    </row>
    <row r="8" spans="1:8" s="14" customFormat="1" ht="12.75" x14ac:dyDescent="0.2">
      <c r="A8" s="11" t="s">
        <v>18</v>
      </c>
      <c r="B8" s="12"/>
      <c r="C8" s="13" t="e">
        <f t="shared" si="0"/>
        <v>#DIV/0!</v>
      </c>
      <c r="D8" s="12">
        <f>B8+SEE_November_Barrfrei!D8</f>
        <v>0</v>
      </c>
      <c r="E8" s="13" t="e">
        <f t="shared" si="1"/>
        <v>#DIV/0!</v>
      </c>
      <c r="F8" s="63" t="s">
        <v>35</v>
      </c>
      <c r="G8" s="12"/>
      <c r="H8" s="12">
        <v>0</v>
      </c>
    </row>
    <row r="9" spans="1:8" s="14" customFormat="1" ht="12.75" x14ac:dyDescent="0.2">
      <c r="A9" s="11" t="s">
        <v>19</v>
      </c>
      <c r="B9" s="12"/>
      <c r="C9" s="13">
        <f t="shared" si="0"/>
        <v>-100</v>
      </c>
      <c r="D9" s="12">
        <f>B9+SEE_November_Barrfrei!D9</f>
        <v>1778422</v>
      </c>
      <c r="E9" s="13">
        <f t="shared" si="1"/>
        <v>-1.3118305585490333</v>
      </c>
      <c r="F9" s="63" t="s">
        <v>35</v>
      </c>
      <c r="G9" s="12">
        <v>135011</v>
      </c>
      <c r="H9" s="12">
        <v>1802062</v>
      </c>
    </row>
    <row r="10" spans="1:8" s="14" customFormat="1" ht="12.75" x14ac:dyDescent="0.2">
      <c r="A10" s="11" t="s">
        <v>20</v>
      </c>
      <c r="B10" s="12"/>
      <c r="C10" s="13">
        <f t="shared" si="0"/>
        <v>-100</v>
      </c>
      <c r="D10" s="12">
        <f>B10+SEE_November_Barrfrei!D10</f>
        <v>2326694</v>
      </c>
      <c r="E10" s="13">
        <f t="shared" si="1"/>
        <v>8.0351833336297176</v>
      </c>
      <c r="F10" s="63" t="s">
        <v>35</v>
      </c>
      <c r="G10" s="12">
        <v>259711</v>
      </c>
      <c r="H10" s="12">
        <v>2153644.7000000002</v>
      </c>
    </row>
    <row r="11" spans="1:8" s="14" customFormat="1" ht="12.75" x14ac:dyDescent="0.2">
      <c r="A11" s="11" t="s">
        <v>21</v>
      </c>
      <c r="B11" s="12"/>
      <c r="C11" s="13">
        <f t="shared" si="0"/>
        <v>-100</v>
      </c>
      <c r="D11" s="12">
        <f>B11+SEE_November_Barrfrei!D11</f>
        <v>3126555.1230000001</v>
      </c>
      <c r="E11" s="13">
        <f t="shared" si="1"/>
        <v>-4.9241018305108781</v>
      </c>
      <c r="F11" s="63" t="s">
        <v>35</v>
      </c>
      <c r="G11" s="12">
        <v>253790.5</v>
      </c>
      <c r="H11" s="12">
        <v>3288483.3940000003</v>
      </c>
    </row>
    <row r="12" spans="1:8" s="14" customFormat="1" ht="12.75" x14ac:dyDescent="0.2">
      <c r="A12" s="11" t="s">
        <v>22</v>
      </c>
      <c r="B12" s="12"/>
      <c r="C12" s="13">
        <f t="shared" si="0"/>
        <v>-100</v>
      </c>
      <c r="D12" s="12">
        <f>B12+SEE_November_Barrfrei!D12</f>
        <v>226516.41</v>
      </c>
      <c r="E12" s="13">
        <f t="shared" si="1"/>
        <v>89.579484496488533</v>
      </c>
      <c r="F12" s="63" t="s">
        <v>35</v>
      </c>
      <c r="G12" s="12">
        <v>1492.7</v>
      </c>
      <c r="H12" s="12">
        <v>119483.60900000001</v>
      </c>
    </row>
    <row r="13" spans="1:8" s="14" customFormat="1" ht="12.75" x14ac:dyDescent="0.2">
      <c r="A13" s="11" t="s">
        <v>23</v>
      </c>
      <c r="B13" s="12"/>
      <c r="C13" s="13">
        <f t="shared" si="0"/>
        <v>-100</v>
      </c>
      <c r="D13" s="12">
        <f>B13+SEE_November_Barrfrei!D13</f>
        <v>741359.45680000004</v>
      </c>
      <c r="E13" s="13">
        <f t="shared" si="1"/>
        <v>10.202038534220293</v>
      </c>
      <c r="F13" s="63" t="s">
        <v>35</v>
      </c>
      <c r="G13" s="12">
        <v>76276.494999999995</v>
      </c>
      <c r="H13" s="12">
        <v>672727.53449999995</v>
      </c>
    </row>
    <row r="14" spans="1:8" s="14" customFormat="1" ht="12.75" x14ac:dyDescent="0.2">
      <c r="A14" s="11" t="s">
        <v>24</v>
      </c>
      <c r="B14" s="12"/>
      <c r="C14" s="13">
        <f t="shared" si="0"/>
        <v>-100</v>
      </c>
      <c r="D14" s="12">
        <f>B14+SEE_November_Barrfrei!D14</f>
        <v>540383</v>
      </c>
      <c r="E14" s="13">
        <f t="shared" si="1"/>
        <v>29.134266583187156</v>
      </c>
      <c r="F14" s="63" t="s">
        <v>35</v>
      </c>
      <c r="G14" s="12">
        <v>29300</v>
      </c>
      <c r="H14" s="12">
        <v>418466</v>
      </c>
    </row>
    <row r="15" spans="1:8" s="14" customFormat="1" ht="12.75" x14ac:dyDescent="0.2">
      <c r="A15" s="11" t="s">
        <v>25</v>
      </c>
      <c r="B15" s="12"/>
      <c r="C15" s="13">
        <f t="shared" si="0"/>
        <v>-100</v>
      </c>
      <c r="D15" s="12">
        <f>B15+SEE_November_Barrfrei!D15</f>
        <v>2767181.5</v>
      </c>
      <c r="E15" s="13">
        <f t="shared" si="1"/>
        <v>-5.4279142081359879</v>
      </c>
      <c r="F15" s="63" t="s">
        <v>35</v>
      </c>
      <c r="G15" s="12">
        <v>247959.5</v>
      </c>
      <c r="H15" s="12">
        <v>2926002.4</v>
      </c>
    </row>
    <row r="16" spans="1:8" s="14" customFormat="1" ht="12.75" x14ac:dyDescent="0.2">
      <c r="A16" s="11" t="s">
        <v>26</v>
      </c>
      <c r="B16" s="12"/>
      <c r="C16" s="13">
        <f>(B16*100)/G16-100</f>
        <v>-100</v>
      </c>
      <c r="D16" s="12">
        <f>B16+SEE_November_Barrfrei!D16</f>
        <v>1299.31</v>
      </c>
      <c r="E16" s="13">
        <f t="shared" si="1"/>
        <v>-25.466654429058195</v>
      </c>
      <c r="F16" s="63" t="s">
        <v>35</v>
      </c>
      <c r="G16" s="12">
        <v>127.09</v>
      </c>
      <c r="H16" s="12">
        <v>1743.26</v>
      </c>
    </row>
    <row r="17" spans="1:9" s="14" customFormat="1" ht="12.75" x14ac:dyDescent="0.2">
      <c r="A17" s="11" t="s">
        <v>27</v>
      </c>
      <c r="B17" s="12"/>
      <c r="C17" s="13">
        <f>(B17*100)/G17-100</f>
        <v>-100</v>
      </c>
      <c r="D17" s="12">
        <f>B17+SEE_November_Barrfrei!D17</f>
        <v>292617.04000000004</v>
      </c>
      <c r="E17" s="13">
        <f t="shared" si="1"/>
        <v>-32.242648610762245</v>
      </c>
      <c r="F17" s="63" t="s">
        <v>35</v>
      </c>
      <c r="G17" s="12">
        <v>21238.68</v>
      </c>
      <c r="H17" s="12">
        <v>431860.20999999996</v>
      </c>
    </row>
    <row r="18" spans="1:9" s="14" customFormat="1" ht="12.75" x14ac:dyDescent="0.2">
      <c r="A18" s="11" t="s">
        <v>28</v>
      </c>
      <c r="B18" s="12"/>
      <c r="C18" s="13" t="e">
        <f>(B18*100)/G18-100</f>
        <v>#DIV/0!</v>
      </c>
      <c r="D18" s="12">
        <f>B18+SEE_November_Barrfrei!D18</f>
        <v>0</v>
      </c>
      <c r="E18" s="13" t="e">
        <f t="shared" si="1"/>
        <v>#DIV/0!</v>
      </c>
      <c r="F18" s="63" t="s">
        <v>35</v>
      </c>
      <c r="G18" s="12"/>
      <c r="H18" s="12">
        <v>0</v>
      </c>
    </row>
    <row r="19" spans="1:9" s="14" customFormat="1" ht="12.75" x14ac:dyDescent="0.2">
      <c r="A19" s="11" t="s">
        <v>34</v>
      </c>
      <c r="B19" s="12"/>
      <c r="C19" s="13">
        <f>(B19*100)/G19-100</f>
        <v>-100</v>
      </c>
      <c r="D19" s="12">
        <f>B19+SEE_November_Barrfrei!D19</f>
        <v>25804</v>
      </c>
      <c r="E19" s="13">
        <f t="shared" si="1"/>
        <v>-60.888808051412632</v>
      </c>
      <c r="F19" s="63" t="s">
        <v>35</v>
      </c>
      <c r="G19" s="12">
        <v>3606</v>
      </c>
      <c r="H19" s="12">
        <v>65976</v>
      </c>
    </row>
    <row r="20" spans="1:9" s="14" customFormat="1" ht="12.75" x14ac:dyDescent="0.2">
      <c r="A20" s="11" t="s">
        <v>29</v>
      </c>
      <c r="B20" s="12"/>
      <c r="C20" s="13">
        <f t="shared" ref="C20" si="2">(B20*100)/G20-100</f>
        <v>-100</v>
      </c>
      <c r="D20" s="12">
        <f>B20+SEE_November_Barrfrei!D20</f>
        <v>0</v>
      </c>
      <c r="E20" s="13">
        <f t="shared" si="1"/>
        <v>-100</v>
      </c>
      <c r="F20" s="63" t="s">
        <v>35</v>
      </c>
      <c r="G20" s="12">
        <v>320</v>
      </c>
      <c r="H20" s="12">
        <v>4749</v>
      </c>
    </row>
    <row r="21" spans="1:9" s="14" customFormat="1" ht="12.75" x14ac:dyDescent="0.2">
      <c r="A21" s="11" t="s">
        <v>30</v>
      </c>
      <c r="B21" s="12"/>
      <c r="C21" s="13">
        <f t="shared" si="0"/>
        <v>-100</v>
      </c>
      <c r="D21" s="12">
        <f>B21+SEE_November_Barrfrei!D21</f>
        <v>793610</v>
      </c>
      <c r="E21" s="13">
        <f t="shared" si="1"/>
        <v>55.244522691705782</v>
      </c>
      <c r="F21" s="63" t="s">
        <v>35</v>
      </c>
      <c r="G21" s="12">
        <v>511</v>
      </c>
      <c r="H21" s="12">
        <v>511200</v>
      </c>
    </row>
    <row r="22" spans="1:9" s="14" customFormat="1" ht="12.75" x14ac:dyDescent="0.2">
      <c r="A22" s="11" t="s">
        <v>33</v>
      </c>
      <c r="B22" s="12"/>
      <c r="C22" s="13">
        <f t="shared" si="0"/>
        <v>-100</v>
      </c>
      <c r="D22" s="12">
        <f>B22+SEE_November_Barrfrei!D22</f>
        <v>11793947.35</v>
      </c>
      <c r="E22" s="13">
        <f t="shared" si="1"/>
        <v>49.513596277462483</v>
      </c>
      <c r="F22" s="63" t="s">
        <v>35</v>
      </c>
      <c r="G22" s="12">
        <v>815154</v>
      </c>
      <c r="H22" s="12">
        <v>7888210.5999999996</v>
      </c>
    </row>
    <row r="23" spans="1:9" s="14" customFormat="1" ht="12.75" x14ac:dyDescent="0.2">
      <c r="A23" s="11" t="s">
        <v>31</v>
      </c>
      <c r="B23" s="12"/>
      <c r="C23" s="13" t="e">
        <f t="shared" si="0"/>
        <v>#DIV/0!</v>
      </c>
      <c r="D23" s="12">
        <f>B23+SEE_November_Barrfrei!D23</f>
        <v>23493.800999999999</v>
      </c>
      <c r="E23" s="13">
        <f t="shared" si="1"/>
        <v>-52.508102436204986</v>
      </c>
      <c r="F23" s="63" t="s">
        <v>35</v>
      </c>
      <c r="G23" s="12"/>
      <c r="H23" s="12">
        <v>49469.072</v>
      </c>
    </row>
    <row r="24" spans="1:9" s="22" customFormat="1" ht="19.350000000000001" customHeight="1" x14ac:dyDescent="0.2">
      <c r="A24" s="17" t="s">
        <v>9</v>
      </c>
      <c r="B24" s="15"/>
      <c r="C24" s="16">
        <f t="shared" si="0"/>
        <v>-100</v>
      </c>
      <c r="D24" s="15">
        <f>B24+SEE_November_Barrfrei!D24</f>
        <v>54287131.401799999</v>
      </c>
      <c r="E24" s="16">
        <f t="shared" si="1"/>
        <v>-2.1052858955897875</v>
      </c>
      <c r="F24" s="63" t="s">
        <v>35</v>
      </c>
      <c r="G24" s="12">
        <v>4720639.9649999999</v>
      </c>
      <c r="H24" s="12">
        <v>55454609.473499998</v>
      </c>
    </row>
    <row r="25" spans="1:9" s="36" customFormat="1" ht="5.0999999999999996" customHeight="1" x14ac:dyDescent="0.2">
      <c r="A25" s="75" t="s">
        <v>72</v>
      </c>
      <c r="B25" s="75"/>
      <c r="C25" s="75"/>
      <c r="D25" s="75"/>
      <c r="E25" s="75" t="s">
        <v>35</v>
      </c>
      <c r="F25" s="35" t="s">
        <v>35</v>
      </c>
      <c r="G25" s="35"/>
      <c r="H25" s="35"/>
      <c r="I25" s="35"/>
    </row>
    <row r="26" spans="1:9" s="37" customFormat="1" ht="14.1" customHeight="1" x14ac:dyDescent="0.15">
      <c r="A26" s="76" t="s">
        <v>11</v>
      </c>
      <c r="B26" s="76"/>
      <c r="C26" s="76"/>
      <c r="D26" s="76"/>
      <c r="E26" s="76"/>
      <c r="F26" s="35" t="s">
        <v>35</v>
      </c>
    </row>
    <row r="27" spans="1:9" s="39" customFormat="1" ht="10.5" customHeight="1" x14ac:dyDescent="0.15">
      <c r="A27" s="77" t="s">
        <v>32</v>
      </c>
      <c r="B27" s="77"/>
      <c r="C27" s="77"/>
      <c r="D27" s="77"/>
      <c r="E27" s="77"/>
      <c r="F27" s="35" t="s">
        <v>35</v>
      </c>
      <c r="G27" s="40"/>
      <c r="H27" s="40"/>
      <c r="I27" s="40"/>
    </row>
    <row r="28" spans="1:9" s="39" customFormat="1" ht="10.5" customHeight="1" x14ac:dyDescent="0.15">
      <c r="A28" s="77" t="s">
        <v>12</v>
      </c>
      <c r="B28" s="77"/>
      <c r="C28" s="77"/>
      <c r="D28" s="77"/>
      <c r="E28" s="77"/>
      <c r="F28" s="35" t="s">
        <v>35</v>
      </c>
      <c r="G28" s="40"/>
      <c r="H28" s="40"/>
      <c r="I28" s="40"/>
    </row>
    <row r="29" spans="1:9" s="62" customFormat="1" ht="34.5" customHeight="1" x14ac:dyDescent="0.2">
      <c r="A29" s="73" t="s">
        <v>116</v>
      </c>
      <c r="B29" s="73"/>
      <c r="C29" s="73"/>
      <c r="D29" s="73"/>
      <c r="E29" s="73"/>
      <c r="F29" s="60" t="s">
        <v>35</v>
      </c>
      <c r="G29" s="61"/>
    </row>
    <row r="30" spans="1:9" ht="56.25" x14ac:dyDescent="0.2">
      <c r="A30" s="23" t="s">
        <v>0</v>
      </c>
      <c r="B30" s="21" t="s">
        <v>114</v>
      </c>
      <c r="C30" s="20" t="s">
        <v>38</v>
      </c>
      <c r="D30" s="19" t="s">
        <v>115</v>
      </c>
      <c r="E30" s="19" t="s">
        <v>39</v>
      </c>
      <c r="F30" s="24" t="s">
        <v>35</v>
      </c>
      <c r="G30" s="27" t="s">
        <v>40</v>
      </c>
      <c r="H30" s="18" t="s">
        <v>41</v>
      </c>
    </row>
    <row r="31" spans="1:9" s="14" customFormat="1" ht="19.350000000000001" customHeight="1" x14ac:dyDescent="0.2">
      <c r="A31" s="11" t="s">
        <v>3</v>
      </c>
      <c r="B31" s="12"/>
      <c r="C31" s="13">
        <f>SUM(B31/G31*100-100)</f>
        <v>-100</v>
      </c>
      <c r="D31" s="12">
        <f>B31+SEE_November_Barrfrei!D31</f>
        <v>5185500</v>
      </c>
      <c r="E31" s="13">
        <f>SUM(D31/H31*100-100)</f>
        <v>-3.9599148631639451</v>
      </c>
      <c r="F31" s="63" t="s">
        <v>35</v>
      </c>
      <c r="G31" s="12">
        <v>447977</v>
      </c>
      <c r="H31" s="12">
        <v>5399308</v>
      </c>
    </row>
    <row r="32" spans="1:9" s="14" customFormat="1" ht="12" customHeight="1" x14ac:dyDescent="0.2">
      <c r="A32" s="8" t="s">
        <v>1</v>
      </c>
      <c r="B32" s="12"/>
      <c r="C32" s="13">
        <f t="shared" ref="C32:C40" si="3">SUM(B32/G32*100-100)</f>
        <v>-100</v>
      </c>
      <c r="D32" s="12">
        <f>B32+SEE_November_Barrfrei!D32</f>
        <v>5429933</v>
      </c>
      <c r="E32" s="13">
        <f>SUM(D32/H32*100-100)</f>
        <v>-0.74128710708465917</v>
      </c>
      <c r="F32" s="63" t="s">
        <v>35</v>
      </c>
      <c r="G32" s="12">
        <v>396137</v>
      </c>
      <c r="H32" s="12">
        <v>5470485</v>
      </c>
    </row>
    <row r="33" spans="1:8" s="14" customFormat="1" ht="12" customHeight="1" x14ac:dyDescent="0.2">
      <c r="A33" s="8" t="s">
        <v>2</v>
      </c>
      <c r="B33" s="12"/>
      <c r="C33" s="13">
        <f t="shared" si="3"/>
        <v>-100</v>
      </c>
      <c r="D33" s="12">
        <f>B33+SEE_November_Barrfrei!D33</f>
        <v>2932275.5</v>
      </c>
      <c r="E33" s="13">
        <f t="shared" ref="E33:E40" si="4">SUM(D33/H33*100-100)</f>
        <v>19.208265609113866</v>
      </c>
      <c r="F33" s="63" t="s">
        <v>35</v>
      </c>
      <c r="G33" s="12">
        <v>150532.5</v>
      </c>
      <c r="H33" s="12">
        <v>2459792.1</v>
      </c>
    </row>
    <row r="34" spans="1:8" s="14" customFormat="1" ht="12" customHeight="1" x14ac:dyDescent="0.2">
      <c r="A34" s="8" t="s">
        <v>6</v>
      </c>
      <c r="B34" s="12"/>
      <c r="C34" s="13">
        <f t="shared" si="3"/>
        <v>-100</v>
      </c>
      <c r="D34" s="12">
        <f>B34+SEE_November_Barrfrei!D34</f>
        <v>4283849</v>
      </c>
      <c r="E34" s="13">
        <f>SUM(D34/H34*100-100)</f>
        <v>-4.7966913239482381</v>
      </c>
      <c r="F34" s="63" t="s">
        <v>35</v>
      </c>
      <c r="G34" s="12">
        <v>312207</v>
      </c>
      <c r="H34" s="12">
        <v>4499685</v>
      </c>
    </row>
    <row r="35" spans="1:8" s="14" customFormat="1" ht="12" customHeight="1" x14ac:dyDescent="0.2">
      <c r="A35" s="8" t="s">
        <v>8</v>
      </c>
      <c r="B35" s="12"/>
      <c r="C35" s="13">
        <f t="shared" si="3"/>
        <v>-100</v>
      </c>
      <c r="D35" s="12">
        <f>B35+SEE_November_Barrfrei!D35</f>
        <v>10736073</v>
      </c>
      <c r="E35" s="13">
        <f>SUM(D35/H35*100-100)</f>
        <v>66.070198831205403</v>
      </c>
      <c r="F35" s="63" t="s">
        <v>35</v>
      </c>
      <c r="G35" s="12">
        <v>733877</v>
      </c>
      <c r="H35" s="12">
        <v>6464780</v>
      </c>
    </row>
    <row r="36" spans="1:8" s="14" customFormat="1" ht="12" customHeight="1" x14ac:dyDescent="0.2">
      <c r="A36" s="8" t="s">
        <v>4</v>
      </c>
      <c r="B36" s="12"/>
      <c r="C36" s="13">
        <f t="shared" si="3"/>
        <v>-100</v>
      </c>
      <c r="D36" s="12">
        <f>B36+SEE_November_Barrfrei!D36</f>
        <v>1343318.9217999999</v>
      </c>
      <c r="E36" s="13">
        <f t="shared" si="4"/>
        <v>16.518665069827449</v>
      </c>
      <c r="F36" s="63" t="s">
        <v>35</v>
      </c>
      <c r="G36" s="12">
        <v>52402.994999999995</v>
      </c>
      <c r="H36" s="12">
        <v>1152878.7434999999</v>
      </c>
    </row>
    <row r="37" spans="1:8" s="14" customFormat="1" ht="12" customHeight="1" x14ac:dyDescent="0.2">
      <c r="A37" s="8" t="s">
        <v>7</v>
      </c>
      <c r="B37" s="12"/>
      <c r="C37" s="13">
        <f t="shared" si="3"/>
        <v>-100</v>
      </c>
      <c r="D37" s="12">
        <f>B37+SEE_November_Barrfrei!D37</f>
        <v>507322</v>
      </c>
      <c r="E37" s="13">
        <f>SUM(D37/H37*100-100)</f>
        <v>15.025960775422291</v>
      </c>
      <c r="F37" s="63" t="s">
        <v>35</v>
      </c>
      <c r="G37" s="12">
        <v>24478</v>
      </c>
      <c r="H37" s="12">
        <v>441050</v>
      </c>
    </row>
    <row r="38" spans="1:8" s="14" customFormat="1" ht="12" customHeight="1" x14ac:dyDescent="0.2">
      <c r="A38" s="8" t="s">
        <v>5</v>
      </c>
      <c r="B38" s="12"/>
      <c r="C38" s="13">
        <f t="shared" si="3"/>
        <v>-100</v>
      </c>
      <c r="D38" s="12">
        <f>B38+SEE_November_Barrfrei!D38</f>
        <v>23238778</v>
      </c>
      <c r="E38" s="13">
        <f t="shared" si="4"/>
        <v>-18.536500686692079</v>
      </c>
      <c r="F38" s="63" t="s">
        <v>35</v>
      </c>
      <c r="G38" s="12">
        <v>2548249</v>
      </c>
      <c r="H38" s="12">
        <v>28526614</v>
      </c>
    </row>
    <row r="39" spans="1:8" s="14" customFormat="1" ht="12" customHeight="1" x14ac:dyDescent="0.2">
      <c r="A39" s="8" t="s">
        <v>13</v>
      </c>
      <c r="B39" s="12">
        <f>B40-B31-B32-B33-B34-B35-B36-B37-B38</f>
        <v>0</v>
      </c>
      <c r="C39" s="13">
        <f t="shared" si="3"/>
        <v>-100</v>
      </c>
      <c r="D39" s="12">
        <f>B39+SEE_November_Barrfrei!D39</f>
        <v>630081.97999999719</v>
      </c>
      <c r="E39" s="13">
        <f t="shared" si="4"/>
        <v>-39.416162989624851</v>
      </c>
      <c r="F39" s="63" t="s">
        <v>35</v>
      </c>
      <c r="G39" s="12">
        <v>54779.469999999739</v>
      </c>
      <c r="H39" s="12">
        <v>1040016.6300000013</v>
      </c>
    </row>
    <row r="40" spans="1:8" s="22" customFormat="1" ht="19.350000000000001" customHeight="1" x14ac:dyDescent="0.2">
      <c r="A40" s="17" t="s">
        <v>9</v>
      </c>
      <c r="B40" s="15">
        <f>B24</f>
        <v>0</v>
      </c>
      <c r="C40" s="16">
        <f t="shared" si="3"/>
        <v>-100</v>
      </c>
      <c r="D40" s="15">
        <f>B40+SEE_November_Barrfrei!D40</f>
        <v>54287131.401799999</v>
      </c>
      <c r="E40" s="16">
        <f t="shared" si="4"/>
        <v>-2.1052858955897875</v>
      </c>
      <c r="F40" s="63" t="s">
        <v>35</v>
      </c>
      <c r="G40" s="12">
        <v>4720639.9649999999</v>
      </c>
      <c r="H40" s="12">
        <v>55454609.473499998</v>
      </c>
    </row>
    <row r="41" spans="1:8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5" t="s">
        <v>36</v>
      </c>
      <c r="F41" s="24" t="s">
        <v>37</v>
      </c>
    </row>
    <row r="42" spans="1:8" ht="14.1" customHeight="1" x14ac:dyDescent="0.2">
      <c r="A42" s="9"/>
      <c r="B42" s="5"/>
      <c r="C42" s="3"/>
      <c r="D42" s="10"/>
      <c r="E42" s="3"/>
    </row>
    <row r="43" spans="1:8" ht="12.75" x14ac:dyDescent="0.2">
      <c r="A43" s="9"/>
      <c r="B43" s="3"/>
      <c r="C43" s="3"/>
      <c r="D43" s="10"/>
      <c r="E43" s="3"/>
    </row>
    <row r="44" spans="1:8" ht="12.75" x14ac:dyDescent="0.2">
      <c r="A44" s="9"/>
      <c r="B44" s="3"/>
      <c r="C44" s="3"/>
      <c r="D44" s="10"/>
      <c r="E44" s="3"/>
    </row>
    <row r="45" spans="1:8" ht="12.75" x14ac:dyDescent="0.2">
      <c r="A45" s="9"/>
      <c r="B45" s="3"/>
      <c r="C45" s="3"/>
      <c r="D45" s="10"/>
      <c r="E45" s="3"/>
    </row>
    <row r="46" spans="1:8" ht="12.75" x14ac:dyDescent="0.2">
      <c r="A46" s="9"/>
      <c r="B46" s="3"/>
      <c r="C46" s="3"/>
      <c r="D46" s="10"/>
      <c r="E46" s="3"/>
    </row>
    <row r="47" spans="1:8" ht="12.75" x14ac:dyDescent="0.2">
      <c r="A47" s="9"/>
      <c r="B47" s="3"/>
      <c r="C47" s="3"/>
      <c r="D47" s="10"/>
      <c r="E47" s="3"/>
    </row>
    <row r="48" spans="1:8" ht="12.75" x14ac:dyDescent="0.2">
      <c r="A48" s="9"/>
      <c r="B48" s="3"/>
      <c r="C48" s="3"/>
      <c r="D48" s="10"/>
      <c r="E48" s="3"/>
    </row>
    <row r="49" spans="1:5" ht="12.75" x14ac:dyDescent="0.2">
      <c r="A49" s="9"/>
      <c r="B49" s="3"/>
      <c r="C49" s="3"/>
      <c r="D49" s="10"/>
      <c r="E49" s="3"/>
    </row>
    <row r="50" spans="1:5" ht="12.75" x14ac:dyDescent="0.2">
      <c r="A50" s="9"/>
      <c r="B50" s="3"/>
      <c r="C50" s="3"/>
      <c r="D50" s="10"/>
      <c r="E50" s="3"/>
    </row>
    <row r="51" spans="1:5" ht="12.75" x14ac:dyDescent="0.2">
      <c r="A51" s="9"/>
      <c r="B51" s="3"/>
      <c r="C51" s="3"/>
      <c r="D51" s="10"/>
      <c r="E51" s="3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1:E1"/>
    <mergeCell ref="A29:E29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E87AF-839F-4039-A249-D9E96792BD3F}">
  <dimension ref="A1:E41"/>
  <sheetViews>
    <sheetView topLeftCell="A17" zoomScale="130" zoomScaleNormal="130" workbookViewId="0">
      <selection activeCell="L52" sqref="L52"/>
    </sheetView>
  </sheetViews>
  <sheetFormatPr baseColWidth="10" defaultColWidth="11.28515625" defaultRowHeight="12.6" customHeight="1" x14ac:dyDescent="0.2"/>
  <cols>
    <col min="1" max="1" width="39.85546875" style="1" customWidth="1"/>
    <col min="2" max="4" width="17" style="1" customWidth="1"/>
    <col min="5" max="5" width="11.28515625" style="24"/>
    <col min="6" max="16384" width="11.28515625" style="1"/>
  </cols>
  <sheetData>
    <row r="1" spans="1:5" s="28" customFormat="1" ht="13.5" customHeight="1" x14ac:dyDescent="0.2">
      <c r="A1" s="72" t="s">
        <v>76</v>
      </c>
      <c r="B1" s="72"/>
      <c r="C1" s="72"/>
      <c r="D1" s="72"/>
      <c r="E1" s="68"/>
    </row>
    <row r="2" spans="1:5" ht="19.5" customHeight="1" x14ac:dyDescent="0.2">
      <c r="A2" s="74" t="s">
        <v>131</v>
      </c>
      <c r="B2" s="74"/>
      <c r="C2" s="74"/>
      <c r="D2" s="74"/>
      <c r="E2" s="24" t="s">
        <v>35</v>
      </c>
    </row>
    <row r="3" spans="1:5" ht="45" x14ac:dyDescent="0.2">
      <c r="A3" s="23" t="s">
        <v>10</v>
      </c>
      <c r="B3" s="21" t="s">
        <v>117</v>
      </c>
      <c r="C3" s="21" t="s">
        <v>77</v>
      </c>
      <c r="D3" s="19" t="s">
        <v>39</v>
      </c>
      <c r="E3" s="24" t="s">
        <v>35</v>
      </c>
    </row>
    <row r="4" spans="1:5" s="14" customFormat="1" ht="19.350000000000001" customHeight="1" x14ac:dyDescent="0.2">
      <c r="A4" s="11" t="s">
        <v>14</v>
      </c>
      <c r="B4" s="12">
        <f>SEE_Dezember_Barrfrei!D4</f>
        <v>451268</v>
      </c>
      <c r="C4" s="12">
        <v>600356</v>
      </c>
      <c r="D4" s="13">
        <f>(B4*100)/C4-100</f>
        <v>-24.833265595746525</v>
      </c>
      <c r="E4" s="24" t="s">
        <v>35</v>
      </c>
    </row>
    <row r="5" spans="1:5" s="2" customFormat="1" ht="12.75" x14ac:dyDescent="0.15">
      <c r="A5" s="11" t="s">
        <v>15</v>
      </c>
      <c r="B5" s="12">
        <f>SEE_Dezember_Barrfrei!D5</f>
        <v>20651217.989000004</v>
      </c>
      <c r="C5" s="12">
        <v>25533217.818999998</v>
      </c>
      <c r="D5" s="13">
        <f t="shared" ref="D5:D24" si="0">(B5*100)/C5-100</f>
        <v>-19.120190273734949</v>
      </c>
      <c r="E5" s="24" t="s">
        <v>35</v>
      </c>
    </row>
    <row r="6" spans="1:5" s="2" customFormat="1" ht="12.75" x14ac:dyDescent="0.15">
      <c r="A6" s="11" t="s">
        <v>16</v>
      </c>
      <c r="B6" s="12">
        <f>SEE_Dezember_Barrfrei!D6</f>
        <v>6770799</v>
      </c>
      <c r="C6" s="12">
        <v>6581268.6050000004</v>
      </c>
      <c r="D6" s="13">
        <f t="shared" si="0"/>
        <v>2.8798459138410948</v>
      </c>
      <c r="E6" s="24" t="s">
        <v>35</v>
      </c>
    </row>
    <row r="7" spans="1:5" s="2" customFormat="1" ht="12.75" x14ac:dyDescent="0.15">
      <c r="A7" s="11" t="s">
        <v>17</v>
      </c>
      <c r="B7" s="12">
        <f>SEE_Dezember_Barrfrei!D7</f>
        <v>2699061.9019999998</v>
      </c>
      <c r="C7" s="12">
        <v>2868309</v>
      </c>
      <c r="D7" s="13">
        <f t="shared" si="0"/>
        <v>-5.900588046824808</v>
      </c>
      <c r="E7" s="24" t="s">
        <v>35</v>
      </c>
    </row>
    <row r="8" spans="1:5" s="2" customFormat="1" ht="12.75" x14ac:dyDescent="0.15">
      <c r="A8" s="11" t="s">
        <v>18</v>
      </c>
      <c r="B8" s="12">
        <f>SEE_Dezember_Barrfrei!D8</f>
        <v>0</v>
      </c>
      <c r="C8" s="12">
        <v>0</v>
      </c>
      <c r="D8" s="13" t="e">
        <f t="shared" si="0"/>
        <v>#DIV/0!</v>
      </c>
      <c r="E8" s="24" t="s">
        <v>35</v>
      </c>
    </row>
    <row r="9" spans="1:5" s="2" customFormat="1" ht="12.75" x14ac:dyDescent="0.15">
      <c r="A9" s="11" t="s">
        <v>19</v>
      </c>
      <c r="B9" s="12">
        <f>SEE_Dezember_Barrfrei!D9</f>
        <v>1778422</v>
      </c>
      <c r="C9" s="12">
        <v>1802062</v>
      </c>
      <c r="D9" s="13">
        <f t="shared" si="0"/>
        <v>-1.3118305585490333</v>
      </c>
      <c r="E9" s="24" t="s">
        <v>35</v>
      </c>
    </row>
    <row r="10" spans="1:5" s="2" customFormat="1" ht="12.75" x14ac:dyDescent="0.15">
      <c r="A10" s="11" t="s">
        <v>20</v>
      </c>
      <c r="B10" s="12">
        <f>SEE_Dezember_Barrfrei!D10</f>
        <v>2326694</v>
      </c>
      <c r="C10" s="12">
        <v>2153644.7000000002</v>
      </c>
      <c r="D10" s="13">
        <f t="shared" si="0"/>
        <v>8.0351833336297176</v>
      </c>
      <c r="E10" s="24" t="s">
        <v>35</v>
      </c>
    </row>
    <row r="11" spans="1:5" s="2" customFormat="1" ht="12.75" x14ac:dyDescent="0.15">
      <c r="A11" s="11" t="s">
        <v>21</v>
      </c>
      <c r="B11" s="12">
        <f>SEE_Dezember_Barrfrei!D11</f>
        <v>3126555.1230000001</v>
      </c>
      <c r="C11" s="12">
        <v>3288483.3940000003</v>
      </c>
      <c r="D11" s="13">
        <f t="shared" si="0"/>
        <v>-4.9241018305108781</v>
      </c>
      <c r="E11" s="24" t="s">
        <v>35</v>
      </c>
    </row>
    <row r="12" spans="1:5" s="2" customFormat="1" ht="12.75" x14ac:dyDescent="0.15">
      <c r="A12" s="11" t="s">
        <v>22</v>
      </c>
      <c r="B12" s="12">
        <f>SEE_Dezember_Barrfrei!D12</f>
        <v>226516.41</v>
      </c>
      <c r="C12" s="12">
        <v>119483.60900000001</v>
      </c>
      <c r="D12" s="13">
        <f t="shared" si="0"/>
        <v>89.579484496488533</v>
      </c>
      <c r="E12" s="24" t="s">
        <v>35</v>
      </c>
    </row>
    <row r="13" spans="1:5" s="2" customFormat="1" ht="12.75" x14ac:dyDescent="0.15">
      <c r="A13" s="11" t="s">
        <v>23</v>
      </c>
      <c r="B13" s="12">
        <f>SEE_Dezember_Barrfrei!D13</f>
        <v>741359.45680000004</v>
      </c>
      <c r="C13" s="12">
        <v>672727.53449999995</v>
      </c>
      <c r="D13" s="13">
        <f t="shared" si="0"/>
        <v>10.202038534220293</v>
      </c>
      <c r="E13" s="24" t="s">
        <v>35</v>
      </c>
    </row>
    <row r="14" spans="1:5" s="2" customFormat="1" ht="12.75" x14ac:dyDescent="0.15">
      <c r="A14" s="11" t="s">
        <v>24</v>
      </c>
      <c r="B14" s="12">
        <f>SEE_Dezember_Barrfrei!D14</f>
        <v>540383</v>
      </c>
      <c r="C14" s="12">
        <v>418466</v>
      </c>
      <c r="D14" s="13">
        <f t="shared" si="0"/>
        <v>29.134266583187156</v>
      </c>
      <c r="E14" s="24" t="s">
        <v>35</v>
      </c>
    </row>
    <row r="15" spans="1:5" s="2" customFormat="1" ht="12.75" x14ac:dyDescent="0.15">
      <c r="A15" s="11" t="s">
        <v>25</v>
      </c>
      <c r="B15" s="12">
        <f>SEE_Dezember_Barrfrei!D15</f>
        <v>2767181.5</v>
      </c>
      <c r="C15" s="12">
        <v>2926002.4</v>
      </c>
      <c r="D15" s="13">
        <f t="shared" si="0"/>
        <v>-5.4279142081359879</v>
      </c>
      <c r="E15" s="24" t="s">
        <v>35</v>
      </c>
    </row>
    <row r="16" spans="1:5" s="2" customFormat="1" ht="12.75" x14ac:dyDescent="0.15">
      <c r="A16" s="11" t="s">
        <v>26</v>
      </c>
      <c r="B16" s="12">
        <f>SEE_Dezember_Barrfrei!D16</f>
        <v>1299.31</v>
      </c>
      <c r="C16" s="12">
        <v>1743.26</v>
      </c>
      <c r="D16" s="13">
        <f t="shared" si="0"/>
        <v>-25.466654429058195</v>
      </c>
      <c r="E16" s="24" t="s">
        <v>35</v>
      </c>
    </row>
    <row r="17" spans="1:5" s="2" customFormat="1" ht="12.75" x14ac:dyDescent="0.15">
      <c r="A17" s="11" t="s">
        <v>27</v>
      </c>
      <c r="B17" s="12">
        <f>SEE_Dezember_Barrfrei!D17</f>
        <v>292617.04000000004</v>
      </c>
      <c r="C17" s="12">
        <v>431860.20999999996</v>
      </c>
      <c r="D17" s="13">
        <f t="shared" si="0"/>
        <v>-32.242648610762245</v>
      </c>
      <c r="E17" s="24" t="s">
        <v>35</v>
      </c>
    </row>
    <row r="18" spans="1:5" s="2" customFormat="1" ht="12.75" x14ac:dyDescent="0.15">
      <c r="A18" s="11" t="s">
        <v>28</v>
      </c>
      <c r="B18" s="12">
        <f>SEE_Dezember_Barrfrei!D18</f>
        <v>0</v>
      </c>
      <c r="C18" s="12">
        <v>0</v>
      </c>
      <c r="D18" s="13" t="e">
        <f t="shared" si="0"/>
        <v>#DIV/0!</v>
      </c>
      <c r="E18" s="24" t="s">
        <v>35</v>
      </c>
    </row>
    <row r="19" spans="1:5" s="2" customFormat="1" ht="12.75" x14ac:dyDescent="0.15">
      <c r="A19" s="11" t="s">
        <v>34</v>
      </c>
      <c r="B19" s="12">
        <f>SEE_Dezember_Barrfrei!D19</f>
        <v>25804</v>
      </c>
      <c r="C19" s="12">
        <v>65976</v>
      </c>
      <c r="D19" s="13">
        <f t="shared" si="0"/>
        <v>-60.888808051412632</v>
      </c>
      <c r="E19" s="24" t="s">
        <v>35</v>
      </c>
    </row>
    <row r="20" spans="1:5" s="2" customFormat="1" ht="12.75" x14ac:dyDescent="0.15">
      <c r="A20" s="11" t="s">
        <v>29</v>
      </c>
      <c r="B20" s="12">
        <f>SEE_Dezember_Barrfrei!D20</f>
        <v>0</v>
      </c>
      <c r="C20" s="12">
        <v>4749</v>
      </c>
      <c r="D20" s="13">
        <f t="shared" si="0"/>
        <v>-100</v>
      </c>
      <c r="E20" s="24" t="s">
        <v>35</v>
      </c>
    </row>
    <row r="21" spans="1:5" s="2" customFormat="1" ht="12.75" x14ac:dyDescent="0.15">
      <c r="A21" s="11" t="s">
        <v>30</v>
      </c>
      <c r="B21" s="12">
        <f>SEE_Dezember_Barrfrei!D21</f>
        <v>793610</v>
      </c>
      <c r="C21" s="12">
        <v>511200</v>
      </c>
      <c r="D21" s="13">
        <f t="shared" si="0"/>
        <v>55.244522691705782</v>
      </c>
      <c r="E21" s="24" t="s">
        <v>35</v>
      </c>
    </row>
    <row r="22" spans="1:5" s="2" customFormat="1" ht="12.75" x14ac:dyDescent="0.15">
      <c r="A22" s="11" t="s">
        <v>33</v>
      </c>
      <c r="B22" s="12">
        <f>SEE_Dezember_Barrfrei!D22</f>
        <v>11793947.35</v>
      </c>
      <c r="C22" s="12">
        <v>7888210.5999999996</v>
      </c>
      <c r="D22" s="13">
        <f t="shared" si="0"/>
        <v>49.513596277462483</v>
      </c>
      <c r="E22" s="24" t="s">
        <v>35</v>
      </c>
    </row>
    <row r="23" spans="1:5" s="2" customFormat="1" ht="12.75" x14ac:dyDescent="0.15">
      <c r="A23" s="11" t="s">
        <v>31</v>
      </c>
      <c r="B23" s="12">
        <f>SEE_Dezember_Barrfrei!D23</f>
        <v>23493.800999999999</v>
      </c>
      <c r="C23" s="12">
        <v>49469.072</v>
      </c>
      <c r="D23" s="13">
        <f t="shared" si="0"/>
        <v>-52.508102436204986</v>
      </c>
      <c r="E23" s="24" t="s">
        <v>35</v>
      </c>
    </row>
    <row r="24" spans="1:5" s="4" customFormat="1" ht="19.350000000000001" customHeight="1" x14ac:dyDescent="0.15">
      <c r="A24" s="17" t="s">
        <v>9</v>
      </c>
      <c r="B24" s="15">
        <f>SEE_Dezember_Barrfrei!D24</f>
        <v>54287131.401799999</v>
      </c>
      <c r="C24" s="15">
        <v>55454609.473499998</v>
      </c>
      <c r="D24" s="16">
        <f t="shared" si="0"/>
        <v>-2.1052858955897875</v>
      </c>
      <c r="E24" s="24" t="s">
        <v>35</v>
      </c>
    </row>
    <row r="25" spans="1:5" s="36" customFormat="1" ht="5.0999999999999996" customHeight="1" x14ac:dyDescent="0.2">
      <c r="A25" s="75" t="s">
        <v>73</v>
      </c>
      <c r="B25" s="75"/>
      <c r="C25" s="75"/>
      <c r="D25" s="75"/>
      <c r="E25" s="35" t="s">
        <v>35</v>
      </c>
    </row>
    <row r="26" spans="1:5" s="37" customFormat="1" ht="14.1" customHeight="1" x14ac:dyDescent="0.15">
      <c r="A26" s="76" t="s">
        <v>11</v>
      </c>
      <c r="B26" s="76"/>
      <c r="C26" s="76"/>
      <c r="D26" s="76"/>
      <c r="E26" s="35" t="s">
        <v>35</v>
      </c>
    </row>
    <row r="27" spans="1:5" s="39" customFormat="1" ht="10.5" customHeight="1" x14ac:dyDescent="0.15">
      <c r="A27" s="77" t="s">
        <v>32</v>
      </c>
      <c r="B27" s="77"/>
      <c r="C27" s="77"/>
      <c r="D27" s="77"/>
      <c r="E27" s="35" t="s">
        <v>35</v>
      </c>
    </row>
    <row r="28" spans="1:5" s="39" customFormat="1" ht="10.5" customHeight="1" x14ac:dyDescent="0.15">
      <c r="A28" s="77" t="s">
        <v>12</v>
      </c>
      <c r="B28" s="77"/>
      <c r="C28" s="77"/>
      <c r="D28" s="77"/>
      <c r="E28" s="35" t="s">
        <v>35</v>
      </c>
    </row>
    <row r="29" spans="1:5" s="22" customFormat="1" ht="34.5" customHeight="1" x14ac:dyDescent="0.2">
      <c r="A29" s="73" t="s">
        <v>118</v>
      </c>
      <c r="B29" s="73"/>
      <c r="C29" s="73"/>
      <c r="D29" s="73"/>
      <c r="E29" s="24" t="s">
        <v>35</v>
      </c>
    </row>
    <row r="30" spans="1:5" ht="45" x14ac:dyDescent="0.2">
      <c r="A30" s="23" t="s">
        <v>0</v>
      </c>
      <c r="B30" s="21" t="s">
        <v>117</v>
      </c>
      <c r="C30" s="21" t="s">
        <v>77</v>
      </c>
      <c r="D30" s="19" t="s">
        <v>39</v>
      </c>
      <c r="E30" s="24" t="s">
        <v>35</v>
      </c>
    </row>
    <row r="31" spans="1:5" s="14" customFormat="1" ht="19.350000000000001" customHeight="1" x14ac:dyDescent="0.2">
      <c r="A31" s="11" t="s">
        <v>3</v>
      </c>
      <c r="B31" s="12">
        <f>SEE_Dezember_Barrfrei!D31</f>
        <v>5185500</v>
      </c>
      <c r="C31" s="12">
        <v>5399308</v>
      </c>
      <c r="D31" s="13">
        <f t="shared" ref="D31:D40" si="1">(B31*100)/C31-100</f>
        <v>-3.9599148631639451</v>
      </c>
      <c r="E31" s="24" t="s">
        <v>35</v>
      </c>
    </row>
    <row r="32" spans="1:5" s="2" customFormat="1" ht="12" customHeight="1" x14ac:dyDescent="0.15">
      <c r="A32" s="8" t="s">
        <v>1</v>
      </c>
      <c r="B32" s="12">
        <f>SEE_Dezember_Barrfrei!D32</f>
        <v>5429933</v>
      </c>
      <c r="C32" s="12">
        <v>5470485</v>
      </c>
      <c r="D32" s="6">
        <f t="shared" si="1"/>
        <v>-0.74128710708465917</v>
      </c>
      <c r="E32" s="24" t="s">
        <v>35</v>
      </c>
    </row>
    <row r="33" spans="1:5" s="2" customFormat="1" ht="12" customHeight="1" x14ac:dyDescent="0.15">
      <c r="A33" s="8" t="s">
        <v>2</v>
      </c>
      <c r="B33" s="12">
        <f>SEE_Dezember_Barrfrei!D33</f>
        <v>2932275.5</v>
      </c>
      <c r="C33" s="12">
        <v>2459792.1</v>
      </c>
      <c r="D33" s="6">
        <f t="shared" si="1"/>
        <v>19.208265609113866</v>
      </c>
      <c r="E33" s="24" t="s">
        <v>35</v>
      </c>
    </row>
    <row r="34" spans="1:5" s="2" customFormat="1" ht="12" customHeight="1" x14ac:dyDescent="0.15">
      <c r="A34" s="8" t="s">
        <v>6</v>
      </c>
      <c r="B34" s="12">
        <f>SEE_Dezember_Barrfrei!D34</f>
        <v>4283849</v>
      </c>
      <c r="C34" s="12">
        <v>4499685</v>
      </c>
      <c r="D34" s="6">
        <f t="shared" si="1"/>
        <v>-4.7966913239482381</v>
      </c>
      <c r="E34" s="24" t="s">
        <v>35</v>
      </c>
    </row>
    <row r="35" spans="1:5" s="2" customFormat="1" ht="12" customHeight="1" x14ac:dyDescent="0.15">
      <c r="A35" s="7" t="s">
        <v>8</v>
      </c>
      <c r="B35" s="12">
        <f>SEE_Dezember_Barrfrei!D35</f>
        <v>10736073</v>
      </c>
      <c r="C35" s="12">
        <v>6464780</v>
      </c>
      <c r="D35" s="6">
        <f t="shared" si="1"/>
        <v>66.070198831205403</v>
      </c>
      <c r="E35" s="24" t="s">
        <v>35</v>
      </c>
    </row>
    <row r="36" spans="1:5" s="2" customFormat="1" ht="12" customHeight="1" x14ac:dyDescent="0.15">
      <c r="A36" s="7" t="s">
        <v>4</v>
      </c>
      <c r="B36" s="12">
        <f>SEE_Dezember_Barrfrei!D36</f>
        <v>1343318.9217999999</v>
      </c>
      <c r="C36" s="12">
        <v>1152878.7434999999</v>
      </c>
      <c r="D36" s="6">
        <f t="shared" si="1"/>
        <v>16.518665069827435</v>
      </c>
      <c r="E36" s="24" t="s">
        <v>35</v>
      </c>
    </row>
    <row r="37" spans="1:5" s="2" customFormat="1" ht="12" customHeight="1" x14ac:dyDescent="0.15">
      <c r="A37" s="7" t="s">
        <v>7</v>
      </c>
      <c r="B37" s="12">
        <f>SEE_Dezember_Barrfrei!D37</f>
        <v>507322</v>
      </c>
      <c r="C37" s="12">
        <v>441050</v>
      </c>
      <c r="D37" s="6">
        <f t="shared" si="1"/>
        <v>15.025960775422291</v>
      </c>
      <c r="E37" s="24" t="s">
        <v>35</v>
      </c>
    </row>
    <row r="38" spans="1:5" s="2" customFormat="1" ht="12" customHeight="1" x14ac:dyDescent="0.15">
      <c r="A38" s="7" t="s">
        <v>5</v>
      </c>
      <c r="B38" s="12">
        <f>SEE_Dezember_Barrfrei!D38</f>
        <v>23238778</v>
      </c>
      <c r="C38" s="12">
        <v>28526614</v>
      </c>
      <c r="D38" s="6">
        <f t="shared" si="1"/>
        <v>-18.536500686692079</v>
      </c>
      <c r="E38" s="24" t="s">
        <v>35</v>
      </c>
    </row>
    <row r="39" spans="1:5" s="2" customFormat="1" ht="12" customHeight="1" x14ac:dyDescent="0.15">
      <c r="A39" s="7" t="s">
        <v>13</v>
      </c>
      <c r="B39" s="12">
        <f>B40-B31-B32-B33-B34-B35-B36-B37-B38</f>
        <v>630081.98000000045</v>
      </c>
      <c r="C39" s="12">
        <v>1040016.6299999952</v>
      </c>
      <c r="D39" s="6">
        <f t="shared" si="1"/>
        <v>-39.416162989624183</v>
      </c>
      <c r="E39" s="24" t="s">
        <v>35</v>
      </c>
    </row>
    <row r="40" spans="1:5" s="4" customFormat="1" ht="19.350000000000001" customHeight="1" x14ac:dyDescent="0.15">
      <c r="A40" s="17" t="s">
        <v>9</v>
      </c>
      <c r="B40" s="15">
        <f>B24</f>
        <v>54287131.401799999</v>
      </c>
      <c r="C40" s="15">
        <v>55454609.473499998</v>
      </c>
      <c r="D40" s="16">
        <f t="shared" si="1"/>
        <v>-2.1052858955897875</v>
      </c>
      <c r="E40" s="24" t="s">
        <v>35</v>
      </c>
    </row>
    <row r="41" spans="1:5" s="24" customFormat="1" ht="12" customHeight="1" x14ac:dyDescent="0.15">
      <c r="A41" s="25" t="s">
        <v>36</v>
      </c>
      <c r="B41" s="25" t="s">
        <v>36</v>
      </c>
      <c r="C41" s="25" t="s">
        <v>36</v>
      </c>
      <c r="D41" s="25" t="s">
        <v>36</v>
      </c>
      <c r="E41" s="24" t="s">
        <v>37</v>
      </c>
    </row>
  </sheetData>
  <mergeCells count="7">
    <mergeCell ref="A1:D1"/>
    <mergeCell ref="A29:D29"/>
    <mergeCell ref="A2:D2"/>
    <mergeCell ref="A25:D25"/>
    <mergeCell ref="A26:D26"/>
    <mergeCell ref="A27:D27"/>
    <mergeCell ref="A28:D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594A6-9F63-4911-83CA-C4E4641D32A0}">
  <dimension ref="A1:J21"/>
  <sheetViews>
    <sheetView zoomScale="130" zoomScaleNormal="130" workbookViewId="0">
      <selection activeCell="C15" sqref="C15:I15"/>
    </sheetView>
  </sheetViews>
  <sheetFormatPr baseColWidth="10" defaultColWidth="11.28515625" defaultRowHeight="13.5" x14ac:dyDescent="0.25"/>
  <cols>
    <col min="1" max="1" width="8.85546875" style="32" customWidth="1"/>
    <col min="2" max="2" width="10.85546875" style="32" customWidth="1"/>
    <col min="3" max="6" width="9.5703125" style="32" customWidth="1"/>
    <col min="7" max="7" width="11.42578125" style="32" customWidth="1"/>
    <col min="8" max="8" width="9.5703125" style="32" customWidth="1"/>
    <col min="9" max="9" width="12.140625" style="32" customWidth="1"/>
    <col min="10" max="10" width="11.28515625" style="31"/>
    <col min="11" max="16384" width="11.28515625" style="32"/>
  </cols>
  <sheetData>
    <row r="1" spans="1:10" s="28" customFormat="1" ht="13.5" customHeight="1" x14ac:dyDescent="0.2">
      <c r="A1" s="72" t="s">
        <v>76</v>
      </c>
      <c r="B1" s="72"/>
      <c r="C1" s="72"/>
      <c r="D1" s="72"/>
      <c r="E1" s="72"/>
      <c r="F1" s="72"/>
      <c r="G1" s="72"/>
      <c r="H1" s="72"/>
      <c r="I1" s="72"/>
      <c r="J1" s="24" t="s">
        <v>35</v>
      </c>
    </row>
    <row r="2" spans="1:10" s="1" customFormat="1" ht="20.25" customHeight="1" x14ac:dyDescent="0.2">
      <c r="A2" s="78" t="s">
        <v>118</v>
      </c>
      <c r="B2" s="78"/>
      <c r="C2" s="78"/>
      <c r="D2" s="78"/>
      <c r="E2" s="78"/>
      <c r="F2" s="78"/>
      <c r="G2" s="78"/>
      <c r="H2" s="78"/>
      <c r="I2" s="78"/>
      <c r="J2" s="24" t="s">
        <v>35</v>
      </c>
    </row>
    <row r="3" spans="1:10" s="29" customFormat="1" ht="39.75" customHeight="1" x14ac:dyDescent="0.15">
      <c r="A3" s="23" t="s">
        <v>42</v>
      </c>
      <c r="B3" s="21" t="s">
        <v>9</v>
      </c>
      <c r="C3" s="21" t="s">
        <v>43</v>
      </c>
      <c r="D3" s="21" t="s">
        <v>44</v>
      </c>
      <c r="E3" s="21" t="s">
        <v>45</v>
      </c>
      <c r="F3" s="21" t="s">
        <v>46</v>
      </c>
      <c r="G3" s="21" t="s">
        <v>133</v>
      </c>
      <c r="H3" s="21" t="s">
        <v>47</v>
      </c>
      <c r="I3" s="21" t="s">
        <v>48</v>
      </c>
      <c r="J3" s="24" t="s">
        <v>35</v>
      </c>
    </row>
    <row r="4" spans="1:10" s="29" customFormat="1" ht="19.5" customHeight="1" x14ac:dyDescent="0.15">
      <c r="A4" s="11" t="s">
        <v>49</v>
      </c>
      <c r="B4" s="30">
        <f>IF(SEE_Januar_BarrFrei!B40&gt;0,SEE_Januar_BarrFrei!B40,"[z]")</f>
        <v>4790784.4350000005</v>
      </c>
      <c r="C4" s="30">
        <f>IF(SEE_Januar_BarrFrei!B31&gt;0,SEE_Januar_BarrFrei!B31,"[z]")</f>
        <v>369826</v>
      </c>
      <c r="D4" s="30">
        <f>IF(SEE_Januar_BarrFrei!B32&gt;0,SEE_Januar_BarrFrei!B32,"[z]")</f>
        <v>434205</v>
      </c>
      <c r="E4" s="30">
        <f>IF(SEE_Januar_BarrFrei!B33&gt;0,SEE_Januar_BarrFrei!B33,"[z]")</f>
        <v>384453</v>
      </c>
      <c r="F4" s="30">
        <f>IF(SEE_Januar_BarrFrei!B34&gt;0,SEE_Januar_BarrFrei!B34,"[z]")</f>
        <v>415701</v>
      </c>
      <c r="G4" s="30">
        <f>IF(SEE_Januar_BarrFrei!B35&gt;0,SEE_Januar_BarrFrei!B35,"[z]")</f>
        <v>679612</v>
      </c>
      <c r="H4" s="30">
        <f>IF(SEE_Januar_BarrFrei!B36&gt;0,SEE_Januar_BarrFrei!B36,"[z]")</f>
        <v>138211.01500000001</v>
      </c>
      <c r="I4" s="30">
        <f>IF(SEE_Januar_BarrFrei!B38&gt;0,SEE_Januar_BarrFrei!B38,"[z]")</f>
        <v>2247774</v>
      </c>
      <c r="J4" s="24" t="s">
        <v>35</v>
      </c>
    </row>
    <row r="5" spans="1:10" s="29" customFormat="1" ht="12.75" customHeight="1" x14ac:dyDescent="0.15">
      <c r="A5" s="11" t="s">
        <v>50</v>
      </c>
      <c r="B5" s="30">
        <f>IF(SEE_Februar_BarrFrei!B40&gt;0,SEE_Februar_BarrFrei!B40,"[z]")</f>
        <v>4434253.8819999993</v>
      </c>
      <c r="C5" s="30">
        <f>IF(SEE_Februar_BarrFrei!B31&gt;0,SEE_Februar_BarrFrei!B31,"[z]")</f>
        <v>373236</v>
      </c>
      <c r="D5" s="30">
        <f>IF(SEE_Februar_BarrFrei!B32&gt;0,SEE_Februar_BarrFrei!B32,"[z]")</f>
        <v>443189</v>
      </c>
      <c r="E5" s="30">
        <f>IF(SEE_Februar_BarrFrei!B33&gt;0,SEE_Februar_BarrFrei!B33,"[z]")</f>
        <v>364716</v>
      </c>
      <c r="F5" s="30">
        <f>IF(SEE_Februar_BarrFrei!B34&gt;0,SEE_Februar_BarrFrei!B34,"[z]")</f>
        <v>380342</v>
      </c>
      <c r="G5" s="30">
        <f>IF(SEE_Februar_BarrFrei!B35&gt;0,SEE_Februar_BarrFrei!B35,"[z]")</f>
        <v>655322</v>
      </c>
      <c r="H5" s="30">
        <f>IF(SEE_Februar_BarrFrei!B36&gt;0,SEE_Februar_BarrFrei!B36,"[z]")</f>
        <v>114182.06200000001</v>
      </c>
      <c r="I5" s="30">
        <f>IF(SEE_Februar_BarrFrei!B38&gt;0,SEE_Februar_BarrFrei!B38,"[z]")</f>
        <v>1996482</v>
      </c>
      <c r="J5" s="24" t="s">
        <v>35</v>
      </c>
    </row>
    <row r="6" spans="1:10" s="29" customFormat="1" ht="12.75" customHeight="1" x14ac:dyDescent="0.15">
      <c r="A6" s="11" t="s">
        <v>51</v>
      </c>
      <c r="B6" s="30">
        <f>IF(SEE_März_BarrFrei!B40&gt;0,SEE_März_BarrFrei!B40,"[z]")</f>
        <v>4376825.7</v>
      </c>
      <c r="C6" s="30">
        <f>IF(SEE_März_BarrFrei!B31&gt;0,SEE_März_BarrFrei!B31,"[z]")</f>
        <v>495830</v>
      </c>
      <c r="D6" s="30">
        <f>IF(SEE_März_BarrFrei!B32&gt;0,SEE_März_BarrFrei!B32,"[z]")</f>
        <v>418061</v>
      </c>
      <c r="E6" s="30">
        <f>IF(SEE_März_BarrFrei!B33&gt;0,SEE_März_BarrFrei!B33,"[z]")</f>
        <v>315959.5</v>
      </c>
      <c r="F6" s="30">
        <f>IF(SEE_März_BarrFrei!B34&gt;0,SEE_März_BarrFrei!B34,"[z]")</f>
        <v>365521</v>
      </c>
      <c r="G6" s="30">
        <f>IF(SEE_März_BarrFrei!B35&gt;0,SEE_März_BarrFrei!B35,"[z]")</f>
        <v>885460</v>
      </c>
      <c r="H6" s="30">
        <f>IF(SEE_März_BarrFrei!B36&gt;0,SEE_März_BarrFrei!B36,"[z]")</f>
        <v>83286</v>
      </c>
      <c r="I6" s="30">
        <f>IF(SEE_März_BarrFrei!B38&gt;0,SEE_März_BarrFrei!B38,"[z]")</f>
        <v>1666252</v>
      </c>
      <c r="J6" s="24" t="s">
        <v>35</v>
      </c>
    </row>
    <row r="7" spans="1:10" s="29" customFormat="1" ht="12.75" customHeight="1" x14ac:dyDescent="0.15">
      <c r="A7" s="11" t="s">
        <v>52</v>
      </c>
      <c r="B7" s="30">
        <f>IF(SEE_April_BarrFrei!B40&gt;0,SEE_April_BarrFrei!B40,"[z]")</f>
        <v>4907691.3958000001</v>
      </c>
      <c r="C7" s="30">
        <f>IF(SEE_April_BarrFrei!B31&gt;0,SEE_April_BarrFrei!B31,"[z]")</f>
        <v>386419</v>
      </c>
      <c r="D7" s="30">
        <f>IF(SEE_April_BarrFrei!B32&gt;0,SEE_April_BarrFrei!B32,"[z]")</f>
        <v>545254</v>
      </c>
      <c r="E7" s="30">
        <f>IF(SEE_April_BarrFrei!B33&gt;0,SEE_April_BarrFrei!B33,"[z]")</f>
        <v>233900.5</v>
      </c>
      <c r="F7" s="30">
        <f>IF(SEE_April_BarrFrei!B34&gt;0,SEE_April_BarrFrei!B34,"[z]")</f>
        <v>453132</v>
      </c>
      <c r="G7" s="30">
        <f>IF(SEE_April_BarrFrei!B35&gt;0,SEE_April_BarrFrei!B35,"[z]")</f>
        <v>1052579</v>
      </c>
      <c r="H7" s="30">
        <f>IF(SEE_April_BarrFrei!B36&gt;0,SEE_April_BarrFrei!B36,"[z]")</f>
        <v>158474.09580000001</v>
      </c>
      <c r="I7" s="30">
        <f>IF(SEE_April_BarrFrei!B38&gt;0,SEE_April_BarrFrei!B38,"[z]")</f>
        <v>1962942</v>
      </c>
      <c r="J7" s="24" t="s">
        <v>35</v>
      </c>
    </row>
    <row r="8" spans="1:10" s="29" customFormat="1" ht="12.75" customHeight="1" x14ac:dyDescent="0.15">
      <c r="A8" s="11" t="s">
        <v>53</v>
      </c>
      <c r="B8" s="30">
        <f>IF(SEE_Mai_Barrfrei!B40&gt;0,SEE_Mai_Barrfrei!B40,"[z]")</f>
        <v>5017973.9989999998</v>
      </c>
      <c r="C8" s="30">
        <f>IF(SEE_Mai_Barrfrei!B31&gt;0,SEE_Mai_Barrfrei!B31,"[z]")</f>
        <v>688301</v>
      </c>
      <c r="D8" s="30">
        <f>IF(SEE_Mai_Barrfrei!B32&gt;0,SEE_Mai_Barrfrei!B32,"[z]")</f>
        <v>325704</v>
      </c>
      <c r="E8" s="30">
        <f>IF(SEE_Mai_Barrfrei!B33&gt;0,SEE_Mai_Barrfrei!B33,"[z]")</f>
        <v>253667.5</v>
      </c>
      <c r="F8" s="30">
        <f>IF(SEE_Mai_Barrfrei!B34&gt;0,SEE_Mai_Barrfrei!B34,"[z]")</f>
        <v>392874</v>
      </c>
      <c r="G8" s="30">
        <f>IF(SEE_Mai_Barrfrei!B35&gt;0,SEE_Mai_Barrfrei!B35,"[z]")</f>
        <v>1142050</v>
      </c>
      <c r="H8" s="30">
        <f>IF(SEE_Mai_Barrfrei!B36&gt;0,SEE_Mai_Barrfrei!B36,"[z]")</f>
        <v>58552.498999999996</v>
      </c>
      <c r="I8" s="30">
        <f>IF(SEE_Mai_Barrfrei!B38&gt;0,SEE_Mai_Barrfrei!B38,"[z]")</f>
        <v>2053387</v>
      </c>
      <c r="J8" s="24" t="s">
        <v>35</v>
      </c>
    </row>
    <row r="9" spans="1:10" s="29" customFormat="1" ht="12.75" customHeight="1" x14ac:dyDescent="0.15">
      <c r="A9" s="11" t="s">
        <v>54</v>
      </c>
      <c r="B9" s="30">
        <f>IF(SEE_Juni_Barrfrei!B40&gt;0,SEE_Juni_Barrfrei!B40,"[z]")</f>
        <v>4977257.5369999995</v>
      </c>
      <c r="C9" s="30">
        <f>IF(SEE_Juni_Barrfrei!B31&gt;0,SEE_Juni_Barrfrei!B31,"[z]")</f>
        <v>469328</v>
      </c>
      <c r="D9" s="30">
        <f>IF(SEE_Juni_Barrfrei!B32&gt;0,SEE_Juni_Barrfrei!B32,"[z]")</f>
        <v>440710</v>
      </c>
      <c r="E9" s="30">
        <f>IF(SEE_Juni_Barrfrei!B33&gt;0,SEE_Juni_Barrfrei!B33,"[z]")</f>
        <v>287989</v>
      </c>
      <c r="F9" s="30">
        <f>IF(SEE_Juni_Barrfrei!B34&gt;0,SEE_Juni_Barrfrei!B34,"[z]")</f>
        <v>400389</v>
      </c>
      <c r="G9" s="30">
        <f>IF(SEE_Juni_Barrfrei!B35&gt;0,SEE_Juni_Barrfrei!B35,"[z]")</f>
        <v>1043942</v>
      </c>
      <c r="H9" s="30">
        <f>IF(SEE_Juni_Barrfrei!B36&gt;0,SEE_Juni_Barrfrei!B36,"[z]")</f>
        <v>87231.947</v>
      </c>
      <c r="I9" s="30">
        <f>IF(SEE_Juni_Barrfrei!B38&gt;0,SEE_Juni_Barrfrei!B38,"[z]")</f>
        <v>2152061</v>
      </c>
      <c r="J9" s="24" t="s">
        <v>35</v>
      </c>
    </row>
    <row r="10" spans="1:10" s="29" customFormat="1" ht="19.5" customHeight="1" x14ac:dyDescent="0.15">
      <c r="A10" s="17" t="s">
        <v>55</v>
      </c>
      <c r="B10" s="33">
        <f>SUM(B4:B9)</f>
        <v>28504786.948799998</v>
      </c>
      <c r="C10" s="33">
        <f>SUM(C4:C9)</f>
        <v>2782940</v>
      </c>
      <c r="D10" s="33">
        <f t="shared" ref="D10:I10" si="0">SUM(D4:D9)</f>
        <v>2607123</v>
      </c>
      <c r="E10" s="33">
        <f t="shared" si="0"/>
        <v>1840685.5</v>
      </c>
      <c r="F10" s="33">
        <f t="shared" si="0"/>
        <v>2407959</v>
      </c>
      <c r="G10" s="33">
        <f t="shared" si="0"/>
        <v>5458965</v>
      </c>
      <c r="H10" s="33">
        <f t="shared" si="0"/>
        <v>639937.61880000005</v>
      </c>
      <c r="I10" s="33">
        <f t="shared" si="0"/>
        <v>12078898</v>
      </c>
      <c r="J10" s="24" t="s">
        <v>35</v>
      </c>
    </row>
    <row r="11" spans="1:10" s="29" customFormat="1" ht="12.75" customHeight="1" x14ac:dyDescent="0.15">
      <c r="A11" s="11" t="s">
        <v>56</v>
      </c>
      <c r="B11" s="30">
        <f>IF(SEE_Juli_Barrfrei!B40&gt;0,SEE_Juli_Barrfrei!B40,"[z]")</f>
        <v>5561464.091</v>
      </c>
      <c r="C11" s="30">
        <f>IF(SEE_Juli_Barrfrei!B31&gt;0,SEE_Juli_Barrfrei!B31,"[z]")</f>
        <v>516140</v>
      </c>
      <c r="D11" s="30">
        <f>IF(SEE_Juli_Barrfrei!B32&gt;0,SEE_Juli_Barrfrei!B32,"[z]")</f>
        <v>553283</v>
      </c>
      <c r="E11" s="30">
        <f>IF(SEE_Juli_Barrfrei!B33&gt;0,SEE_Juli_Barrfrei!B33,"[z]")</f>
        <v>267146</v>
      </c>
      <c r="F11" s="30">
        <f>IF(SEE_Juli_Barrfrei!B34&gt;0,SEE_Juli_Barrfrei!B34,"[z]")</f>
        <v>411793</v>
      </c>
      <c r="G11" s="30">
        <f>IF(SEE_Juli_Barrfrei!B35&gt;0,SEE_Juli_Barrfrei!B35,"[z]")</f>
        <v>1047459</v>
      </c>
      <c r="H11" s="30">
        <f>IF(SEE_Juli_Barrfrei!B36&gt;0,SEE_Juli_Barrfrei!B36,"[z]")</f>
        <v>163084.88099999996</v>
      </c>
      <c r="I11" s="30">
        <f>IF(SEE_Juli_Barrfrei!B38&gt;0,SEE_Juli_Barrfrei!B38,"[z]")</f>
        <v>2481419</v>
      </c>
      <c r="J11" s="24" t="s">
        <v>35</v>
      </c>
    </row>
    <row r="12" spans="1:10" s="29" customFormat="1" ht="12.75" customHeight="1" x14ac:dyDescent="0.15">
      <c r="A12" s="11" t="s">
        <v>57</v>
      </c>
      <c r="B12" s="30">
        <f>IF(SEE_August_Barrfrei!B40&gt;0,SEE_August_Barrfrei!B40,"[z]")</f>
        <v>5701673.7009999985</v>
      </c>
      <c r="C12" s="30">
        <f>IF(SEE_August_Barrfrei!B31&gt;0,SEE_August_Barrfrei!B31,"[z]")</f>
        <v>567356</v>
      </c>
      <c r="D12" s="30">
        <f>IF(SEE_August_Barrfrei!B32&gt;0,SEE_August_Barrfrei!B32,"[z]")</f>
        <v>617127</v>
      </c>
      <c r="E12" s="30">
        <f>IF(SEE_August_Barrfrei!B33&gt;0,SEE_August_Barrfrei!B33,"[z]")</f>
        <v>254272.5</v>
      </c>
      <c r="F12" s="30">
        <f>IF(SEE_August_Barrfrei!B34&gt;0,SEE_August_Barrfrei!B34,"[z]")</f>
        <v>352620</v>
      </c>
      <c r="G12" s="30">
        <f>IF(SEE_August_Barrfrei!B35&gt;0,SEE_August_Barrfrei!B35,"[z]")</f>
        <v>1141350</v>
      </c>
      <c r="H12" s="30">
        <f>IF(SEE_August_Barrfrei!B36&gt;0,SEE_August_Barrfrei!B36,"[z]")</f>
        <v>249029.261</v>
      </c>
      <c r="I12" s="30">
        <f>IF(SEE_August_Barrfrei!B38&gt;0,SEE_August_Barrfrei!B38,"[z]")</f>
        <v>2455228</v>
      </c>
      <c r="J12" s="24" t="s">
        <v>35</v>
      </c>
    </row>
    <row r="13" spans="1:10" s="29" customFormat="1" ht="12.75" customHeight="1" x14ac:dyDescent="0.15">
      <c r="A13" s="11" t="s">
        <v>58</v>
      </c>
      <c r="B13" s="30">
        <f>IF(SEE_September_Barrfrei!B40&gt;0,SEE_September_Barrfrei!B40,"[z]")</f>
        <v>4832311.2069999995</v>
      </c>
      <c r="C13" s="30">
        <f>IF(SEE_September_Barrfrei!B31&gt;0,SEE_September_Barrfrei!B31,"[z]")</f>
        <v>426846</v>
      </c>
      <c r="D13" s="30">
        <f>IF(SEE_September_Barrfrei!B32&gt;0,SEE_September_Barrfrei!B32,"[z]")</f>
        <v>600142</v>
      </c>
      <c r="E13" s="30">
        <f>IF(SEE_September_Barrfrei!B33&gt;0,SEE_September_Barrfrei!B33,"[z]")</f>
        <v>182647</v>
      </c>
      <c r="F13" s="30">
        <f>IF(SEE_September_Barrfrei!B34&gt;0,SEE_September_Barrfrei!B34,"[z]")</f>
        <v>370619</v>
      </c>
      <c r="G13" s="30">
        <f>IF(SEE_September_Barrfrei!B35&gt;0,SEE_September_Barrfrei!B35,"[z]")</f>
        <v>936656</v>
      </c>
      <c r="H13" s="30">
        <f>IF(SEE_September_Barrfrei!B36&gt;0,SEE_September_Barrfrei!B36,"[z]")</f>
        <v>54904.427000000003</v>
      </c>
      <c r="I13" s="30">
        <f>IF(SEE_September_Barrfrei!B38&gt;0,SEE_September_Barrfrei!B38,"[z]")</f>
        <v>2176800</v>
      </c>
      <c r="J13" s="24" t="s">
        <v>35</v>
      </c>
    </row>
    <row r="14" spans="1:10" s="29" customFormat="1" ht="12.75" customHeight="1" x14ac:dyDescent="0.15">
      <c r="A14" s="11" t="s">
        <v>59</v>
      </c>
      <c r="B14" s="30">
        <f>IF(SEE_Oktober_Barrfrei!B40&gt;0,SEE_Oktober_Barrfrei!B40,"[z]")</f>
        <v>4831748.6109999996</v>
      </c>
      <c r="C14" s="30">
        <f>IF(SEE_Oktober_Barrfrei!B31&gt;0,SEE_Oktober_Barrfrei!B31,"[z]")</f>
        <v>435730</v>
      </c>
      <c r="D14" s="30">
        <f>IF(SEE_Oktober_Barrfrei!B32&gt;0,SEE_Oktober_Barrfrei!B32,"[z]")</f>
        <v>515095</v>
      </c>
      <c r="E14" s="30">
        <f>IF(SEE_Oktober_Barrfrei!B33&gt;0,SEE_Oktober_Barrfrei!B33,"[z]")</f>
        <v>184514</v>
      </c>
      <c r="F14" s="30">
        <f>IF(SEE_Oktober_Barrfrei!B34&gt;0,SEE_Oktober_Barrfrei!B34,"[z]")</f>
        <v>334358</v>
      </c>
      <c r="G14" s="30">
        <f>IF(SEE_Oktober_Barrfrei!B35&gt;0,SEE_Oktober_Barrfrei!B35,"[z]")</f>
        <v>1066983</v>
      </c>
      <c r="H14" s="30">
        <f>IF(SEE_Oktober_Barrfrei!B36&gt;0,SEE_Oktober_Barrfrei!B36,"[z]")</f>
        <v>131506.59100000001</v>
      </c>
      <c r="I14" s="30">
        <f>IF(SEE_Oktober_Barrfrei!B38&gt;0,SEE_Oktober_Barrfrei!B38,"[z]")</f>
        <v>2079266</v>
      </c>
      <c r="J14" s="24" t="s">
        <v>35</v>
      </c>
    </row>
    <row r="15" spans="1:10" s="29" customFormat="1" ht="12.75" customHeight="1" x14ac:dyDescent="0.15">
      <c r="A15" s="11" t="s">
        <v>60</v>
      </c>
      <c r="B15" s="30">
        <f>IF(SEE_November_Barrfrei!B40&gt;0,SEE_November_Barrfrei!B40,"[z]")</f>
        <v>4855146.8430000003</v>
      </c>
      <c r="C15" s="87">
        <v>456488</v>
      </c>
      <c r="D15" s="87">
        <v>537163</v>
      </c>
      <c r="E15" s="87">
        <v>203010.5</v>
      </c>
      <c r="F15" s="87">
        <v>406500</v>
      </c>
      <c r="G15" s="87">
        <v>1084660</v>
      </c>
      <c r="H15" s="87">
        <v>104856.143</v>
      </c>
      <c r="I15" s="87">
        <v>1967167</v>
      </c>
      <c r="J15" s="24" t="s">
        <v>35</v>
      </c>
    </row>
    <row r="16" spans="1:10" s="29" customFormat="1" ht="12.75" customHeight="1" x14ac:dyDescent="0.15">
      <c r="A16" s="11" t="s">
        <v>61</v>
      </c>
      <c r="B16" s="30" t="str">
        <f>IF(SEE_Dezember_Barrfrei!B40&gt;0,SEE_Dezember_Barrfrei!B40,"[z]")</f>
        <v>[z]</v>
      </c>
      <c r="C16" s="30" t="str">
        <f>IF(SEE_Dezember_Barrfrei!B31&gt;0,SEE_Dezember_Barrfrei!B31,"[z]")</f>
        <v>[z]</v>
      </c>
      <c r="D16" s="30" t="str">
        <f>IF(SEE_Dezember_Barrfrei!B32&gt;0,SEE_Dezember_Barrfrei!B32,"[z]")</f>
        <v>[z]</v>
      </c>
      <c r="E16" s="30" t="str">
        <f>IF(SEE_Dezember_Barrfrei!B33&gt;0,SEE_Dezember_Barrfrei!B33,"[z]")</f>
        <v>[z]</v>
      </c>
      <c r="F16" s="30" t="str">
        <f>IF(SEE_Dezember_Barrfrei!B34&gt;0,SEE_Dezember_Barrfrei!B34,"[z]")</f>
        <v>[z]</v>
      </c>
      <c r="G16" s="30" t="str">
        <f>IF(SEE_Dezember_Barrfrei!B35&gt;0,SEE_Dezember_Barrfrei!B35,"[z]")</f>
        <v>[z]</v>
      </c>
      <c r="H16" s="30" t="str">
        <f>IF(SEE_Dezember_Barrfrei!B36&gt;0,SEE_Dezember_Barrfrei!B36,"[z]")</f>
        <v>[z]</v>
      </c>
      <c r="I16" s="30" t="str">
        <f>IF(SEE_Dezember_Barrfrei!B38&gt;0,SEE_Dezember_Barrfrei!B38,"[z]")</f>
        <v>[z]</v>
      </c>
      <c r="J16" s="24" t="s">
        <v>35</v>
      </c>
    </row>
    <row r="17" spans="1:10" s="29" customFormat="1" ht="19.5" customHeight="1" x14ac:dyDescent="0.15">
      <c r="A17" s="17" t="s">
        <v>9</v>
      </c>
      <c r="B17" s="33">
        <f>SUM(B10:B16)</f>
        <v>54287131.401799999</v>
      </c>
      <c r="C17" s="33">
        <f>SUM(C10:C16)</f>
        <v>5185500</v>
      </c>
      <c r="D17" s="33">
        <f t="shared" ref="D17:I17" si="1">SUM(D10:D16)</f>
        <v>5429933</v>
      </c>
      <c r="E17" s="33">
        <f t="shared" si="1"/>
        <v>2932275.5</v>
      </c>
      <c r="F17" s="33">
        <f t="shared" si="1"/>
        <v>4283849</v>
      </c>
      <c r="G17" s="33">
        <f t="shared" si="1"/>
        <v>10736073</v>
      </c>
      <c r="H17" s="33">
        <f t="shared" si="1"/>
        <v>1343318.9217999999</v>
      </c>
      <c r="I17" s="33">
        <f t="shared" si="1"/>
        <v>23238778</v>
      </c>
      <c r="J17" s="24" t="s">
        <v>35</v>
      </c>
    </row>
    <row r="18" spans="1:10" s="4" customFormat="1" ht="21.75" customHeight="1" x14ac:dyDescent="0.15">
      <c r="A18" s="70" t="s">
        <v>62</v>
      </c>
      <c r="B18" s="33">
        <f>B17/1000</f>
        <v>54287.131401799998</v>
      </c>
      <c r="C18" s="33">
        <f t="shared" ref="C18:I18" si="2">C17/1000</f>
        <v>5185.5</v>
      </c>
      <c r="D18" s="33">
        <f t="shared" si="2"/>
        <v>5429.933</v>
      </c>
      <c r="E18" s="33">
        <f t="shared" si="2"/>
        <v>2932.2755000000002</v>
      </c>
      <c r="F18" s="33">
        <f t="shared" si="2"/>
        <v>4283.8490000000002</v>
      </c>
      <c r="G18" s="33">
        <f t="shared" si="2"/>
        <v>10736.073</v>
      </c>
      <c r="H18" s="33">
        <f t="shared" si="2"/>
        <v>1343.3189218</v>
      </c>
      <c r="I18" s="33">
        <f t="shared" si="2"/>
        <v>23238.777999999998</v>
      </c>
      <c r="J18" s="24" t="s">
        <v>35</v>
      </c>
    </row>
    <row r="19" spans="1:10" s="36" customFormat="1" ht="5.0999999999999996" customHeight="1" x14ac:dyDescent="0.2">
      <c r="A19" s="75" t="s">
        <v>74</v>
      </c>
      <c r="B19" s="75"/>
      <c r="C19" s="75"/>
      <c r="D19" s="75"/>
      <c r="E19" s="35" t="s">
        <v>35</v>
      </c>
      <c r="F19" s="35"/>
      <c r="G19" s="35"/>
      <c r="H19" s="35"/>
      <c r="I19" s="35"/>
      <c r="J19" s="24" t="s">
        <v>35</v>
      </c>
    </row>
    <row r="20" spans="1:10" s="37" customFormat="1" ht="14.1" customHeight="1" x14ac:dyDescent="0.15">
      <c r="A20" s="76" t="s">
        <v>134</v>
      </c>
      <c r="B20" s="76"/>
      <c r="C20" s="76"/>
      <c r="D20" s="76"/>
      <c r="E20" s="76"/>
      <c r="F20" s="76"/>
      <c r="G20" s="76"/>
      <c r="H20" s="76"/>
      <c r="I20" s="76"/>
      <c r="J20" s="24" t="s">
        <v>35</v>
      </c>
    </row>
    <row r="21" spans="1:10" s="41" customFormat="1" ht="10.5" customHeight="1" x14ac:dyDescent="0.15">
      <c r="A21" s="41" t="s">
        <v>36</v>
      </c>
      <c r="B21" s="41" t="s">
        <v>36</v>
      </c>
      <c r="C21" s="41" t="s">
        <v>36</v>
      </c>
      <c r="D21" s="41" t="s">
        <v>36</v>
      </c>
      <c r="E21" s="41" t="s">
        <v>36</v>
      </c>
      <c r="F21" s="41" t="s">
        <v>36</v>
      </c>
      <c r="H21" s="41" t="s">
        <v>36</v>
      </c>
      <c r="I21" s="41" t="s">
        <v>36</v>
      </c>
      <c r="J21" s="41" t="s">
        <v>37</v>
      </c>
    </row>
  </sheetData>
  <mergeCells count="4">
    <mergeCell ref="A1:I1"/>
    <mergeCell ref="A2:I2"/>
    <mergeCell ref="A20:I20"/>
    <mergeCell ref="A19:D19"/>
  </mergeCells>
  <conditionalFormatting sqref="B4:I16">
    <cfRule type="containsText" dxfId="10" priority="1" operator="containsText" text="[z]">
      <formula>NOT(ISERROR(SEARCH("[z]",B4)))</formula>
    </cfRule>
  </conditionalFormatting>
  <pageMargins left="0.59055118110236227" right="0.59055118110236227" top="0.59055118110236227" bottom="0.98425196850393704" header="0.19685039370078741" footer="0.31496062992125984"/>
  <pageSetup paperSize="9" fitToWidth="0" pageOrder="overThenDown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E27C6-A0C7-4606-8776-F640F2D260DB}">
  <dimension ref="A1:E18"/>
  <sheetViews>
    <sheetView zoomScale="130" zoomScaleNormal="130" workbookViewId="0">
      <selection activeCell="D21" sqref="D21"/>
    </sheetView>
  </sheetViews>
  <sheetFormatPr baseColWidth="10" defaultColWidth="11.28515625" defaultRowHeight="12.75" x14ac:dyDescent="0.2"/>
  <cols>
    <col min="1" max="4" width="22.7109375" style="28" customWidth="1"/>
    <col min="5" max="5" width="11.28515625" style="67"/>
    <col min="6" max="16384" width="11.28515625" style="28"/>
  </cols>
  <sheetData>
    <row r="1" spans="1:5" ht="13.5" customHeight="1" x14ac:dyDescent="0.2">
      <c r="A1" s="72" t="s">
        <v>76</v>
      </c>
      <c r="B1" s="72"/>
      <c r="C1" s="72"/>
      <c r="D1" s="72"/>
      <c r="E1" s="42" t="s">
        <v>35</v>
      </c>
    </row>
    <row r="2" spans="1:5" s="47" customFormat="1" ht="20.25" customHeight="1" x14ac:dyDescent="0.2">
      <c r="A2" s="79" t="s">
        <v>119</v>
      </c>
      <c r="B2" s="79"/>
      <c r="C2" s="79"/>
      <c r="D2" s="79"/>
      <c r="E2" s="42" t="s">
        <v>35</v>
      </c>
    </row>
    <row r="3" spans="1:5" s="44" customFormat="1" ht="33.75" x14ac:dyDescent="0.15">
      <c r="A3" s="46" t="s">
        <v>42</v>
      </c>
      <c r="B3" s="45" t="s">
        <v>69</v>
      </c>
      <c r="C3" s="45" t="s">
        <v>68</v>
      </c>
      <c r="D3" s="45" t="s">
        <v>67</v>
      </c>
      <c r="E3" s="42" t="s">
        <v>35</v>
      </c>
    </row>
    <row r="4" spans="1:5" s="44" customFormat="1" ht="19.5" customHeight="1" x14ac:dyDescent="0.15">
      <c r="A4" s="57" t="s">
        <v>66</v>
      </c>
      <c r="B4" s="59">
        <f>IF(SEE_Januar_BarrFrei!B40&gt;=0,SEE_Januar_BarrFrei!B40,"[z]")</f>
        <v>4790784.4350000005</v>
      </c>
      <c r="C4" s="64">
        <v>3761113.2180000003</v>
      </c>
      <c r="D4" s="64">
        <v>1029671.2170000001</v>
      </c>
      <c r="E4" s="42" t="s">
        <v>35</v>
      </c>
    </row>
    <row r="5" spans="1:5" s="44" customFormat="1" ht="12.75" customHeight="1" x14ac:dyDescent="0.15">
      <c r="A5" s="57" t="s">
        <v>65</v>
      </c>
      <c r="B5" s="59">
        <f>IF(SEE_Februar_BarrFrei!B40&gt;0,SEE_Februar_BarrFrei!B40,"[z]")</f>
        <v>4434253.8819999993</v>
      </c>
      <c r="C5" s="71">
        <v>3332908.0119999996</v>
      </c>
      <c r="D5" s="71">
        <v>1101345.8699999999</v>
      </c>
      <c r="E5" s="42" t="s">
        <v>35</v>
      </c>
    </row>
    <row r="6" spans="1:5" s="44" customFormat="1" ht="12.75" customHeight="1" x14ac:dyDescent="0.15">
      <c r="A6" s="57" t="s">
        <v>64</v>
      </c>
      <c r="B6" s="59">
        <f>IF(SEE_März_BarrFrei!B40&gt;0,SEE_März_BarrFrei!B40,"[z]")</f>
        <v>4376825.7</v>
      </c>
      <c r="C6" s="71">
        <v>2943994.79</v>
      </c>
      <c r="D6" s="71">
        <v>1432830.9100000001</v>
      </c>
      <c r="E6" s="42" t="s">
        <v>35</v>
      </c>
    </row>
    <row r="7" spans="1:5" s="44" customFormat="1" ht="12.75" customHeight="1" x14ac:dyDescent="0.15">
      <c r="A7" s="57" t="s">
        <v>63</v>
      </c>
      <c r="B7" s="59">
        <f>IF(SEE_April_BarrFrei!B40&gt;0,SEE_April_BarrFrei!B40,"[z]")</f>
        <v>4907691.3958000001</v>
      </c>
      <c r="C7" s="71">
        <v>3703399.4158000005</v>
      </c>
      <c r="D7" s="71">
        <v>1204291.98</v>
      </c>
      <c r="E7" s="42" t="s">
        <v>35</v>
      </c>
    </row>
    <row r="8" spans="1:5" s="44" customFormat="1" ht="12.75" customHeight="1" x14ac:dyDescent="0.15">
      <c r="A8" s="57" t="s">
        <v>53</v>
      </c>
      <c r="B8" s="59">
        <f>IF(SEE_Mai_Barrfrei!B40&gt;0,SEE_Mai_Barrfrei!B40,"[z]")</f>
        <v>5017973.9989999998</v>
      </c>
      <c r="C8" s="71">
        <v>3554531.9990000003</v>
      </c>
      <c r="D8" s="71">
        <v>1463442</v>
      </c>
      <c r="E8" s="42" t="s">
        <v>35</v>
      </c>
    </row>
    <row r="9" spans="1:5" s="44" customFormat="1" ht="12.75" customHeight="1" x14ac:dyDescent="0.15">
      <c r="A9" s="57" t="s">
        <v>54</v>
      </c>
      <c r="B9" s="59">
        <f>IF(SEE_Juni_Barrfrei!B40&gt;0,SEE_Juni_Barrfrei!B40,"[z]")</f>
        <v>4977257.5369999995</v>
      </c>
      <c r="C9" s="71">
        <v>3690886.26</v>
      </c>
      <c r="D9" s="71">
        <v>1286371.277</v>
      </c>
      <c r="E9" s="42" t="s">
        <v>35</v>
      </c>
    </row>
    <row r="10" spans="1:5" s="44" customFormat="1" ht="19.5" customHeight="1" x14ac:dyDescent="0.15">
      <c r="A10" s="55" t="s">
        <v>55</v>
      </c>
      <c r="B10" s="54">
        <f>SUM(B4:B9)</f>
        <v>28504786.948799998</v>
      </c>
      <c r="C10" s="54">
        <f>SUM(C4:C9)</f>
        <v>20986833.694800004</v>
      </c>
      <c r="D10" s="54">
        <f>SUM(D4:D9)</f>
        <v>7517953.2539999997</v>
      </c>
      <c r="E10" s="42" t="s">
        <v>35</v>
      </c>
    </row>
    <row r="11" spans="1:5" s="44" customFormat="1" ht="12.75" customHeight="1" x14ac:dyDescent="0.15">
      <c r="A11" s="57" t="s">
        <v>56</v>
      </c>
      <c r="B11" s="59">
        <f>IF(SEE_Juli_Barrfrei!B40&gt;0,SEE_Juli_Barrfrei!B40,"[z]")</f>
        <v>5561464.091</v>
      </c>
      <c r="C11" s="59">
        <v>4199454.3609999996</v>
      </c>
      <c r="D11" s="59">
        <v>1362009.73</v>
      </c>
      <c r="E11" s="42" t="s">
        <v>35</v>
      </c>
    </row>
    <row r="12" spans="1:5" s="44" customFormat="1" ht="12.75" customHeight="1" x14ac:dyDescent="0.15">
      <c r="A12" s="57" t="s">
        <v>57</v>
      </c>
      <c r="B12" s="59">
        <f>IF(SEE_August_Barrfrei!B40&gt;0,SEE_August_Barrfrei!B40,"[z]")</f>
        <v>5701673.7009999985</v>
      </c>
      <c r="C12" s="59">
        <v>4339914.18</v>
      </c>
      <c r="D12" s="59">
        <v>1361759.5210000002</v>
      </c>
      <c r="E12" s="42" t="s">
        <v>35</v>
      </c>
    </row>
    <row r="13" spans="1:5" s="44" customFormat="1" ht="12.75" customHeight="1" x14ac:dyDescent="0.15">
      <c r="A13" s="57" t="s">
        <v>58</v>
      </c>
      <c r="B13" s="30">
        <f>IF(SEE_September_Barrfrei!B40&gt;0,SEE_September_Barrfrei!B40,"[z]")</f>
        <v>4832311.2069999995</v>
      </c>
      <c r="C13" s="30">
        <v>3574435.352</v>
      </c>
      <c r="D13" s="30">
        <v>1257875.855</v>
      </c>
      <c r="E13" s="42" t="s">
        <v>35</v>
      </c>
    </row>
    <row r="14" spans="1:5" s="44" customFormat="1" ht="12.75" customHeight="1" x14ac:dyDescent="0.15">
      <c r="A14" s="57" t="s">
        <v>59</v>
      </c>
      <c r="B14" s="30">
        <f>IF(SEE_Oktober_Barrfrei!B40&gt;0,SEE_Oktober_Barrfrei!B40,"[z]")</f>
        <v>4831748.6109999996</v>
      </c>
      <c r="C14" s="30">
        <v>3592991.9410000001</v>
      </c>
      <c r="D14" s="30">
        <v>1238756.67</v>
      </c>
      <c r="E14" s="42" t="s">
        <v>35</v>
      </c>
    </row>
    <row r="15" spans="1:5" s="44" customFormat="1" ht="12.75" customHeight="1" x14ac:dyDescent="0.15">
      <c r="A15" s="57" t="s">
        <v>60</v>
      </c>
      <c r="B15" s="30">
        <f>IF(SEE_November_Barrfrei!B40&gt;0,SEE_November_Barrfrei!B40,"[z]")</f>
        <v>4855146.8430000003</v>
      </c>
      <c r="C15" s="30">
        <v>3524597.2430000002</v>
      </c>
      <c r="D15" s="30">
        <v>1330549.5999999999</v>
      </c>
      <c r="E15" s="42" t="s">
        <v>35</v>
      </c>
    </row>
    <row r="16" spans="1:5" s="44" customFormat="1" ht="12.75" customHeight="1" x14ac:dyDescent="0.15">
      <c r="A16" s="57" t="s">
        <v>61</v>
      </c>
      <c r="B16" s="30" t="str">
        <f>IF(SEE_Dezember_Barrfrei!B40&gt;0,SEE_Dezember_Barrfrei!B40,"[z]")</f>
        <v>[z]</v>
      </c>
      <c r="C16" s="30" t="s">
        <v>136</v>
      </c>
      <c r="D16" s="30" t="s">
        <v>136</v>
      </c>
      <c r="E16" s="42" t="s">
        <v>35</v>
      </c>
    </row>
    <row r="17" spans="1:5" s="44" customFormat="1" ht="19.5" customHeight="1" x14ac:dyDescent="0.15">
      <c r="A17" s="55" t="s">
        <v>9</v>
      </c>
      <c r="B17" s="54">
        <f>SUM(B10:B16)</f>
        <v>54287131.401799999</v>
      </c>
      <c r="C17" s="54">
        <f>SUM(C10:C16)</f>
        <v>40218226.771800004</v>
      </c>
      <c r="D17" s="54">
        <f>SUM(D10:D16)</f>
        <v>14068904.629999999</v>
      </c>
      <c r="E17" s="42" t="s">
        <v>35</v>
      </c>
    </row>
    <row r="18" spans="1:5" x14ac:dyDescent="0.2">
      <c r="A18" s="43" t="s">
        <v>36</v>
      </c>
      <c r="B18" s="43" t="s">
        <v>36</v>
      </c>
      <c r="C18" s="43" t="s">
        <v>36</v>
      </c>
      <c r="D18" s="43" t="s">
        <v>36</v>
      </c>
      <c r="E18" s="42" t="s">
        <v>37</v>
      </c>
    </row>
  </sheetData>
  <mergeCells count="2">
    <mergeCell ref="A2:D2"/>
    <mergeCell ref="A1:D1"/>
  </mergeCells>
  <conditionalFormatting sqref="B13:D13 B16:D16">
    <cfRule type="containsText" dxfId="9" priority="3" operator="containsText" text="[z]">
      <formula>NOT(ISERROR(SEARCH("[z]",B13)))</formula>
    </cfRule>
  </conditionalFormatting>
  <conditionalFormatting sqref="B14:D14">
    <cfRule type="containsText" dxfId="8" priority="2" operator="containsText" text="[z]">
      <formula>NOT(ISERROR(SEARCH("[z]",B14)))</formula>
    </cfRule>
  </conditionalFormatting>
  <conditionalFormatting sqref="B15:D15">
    <cfRule type="containsText" dxfId="7" priority="1" operator="containsText" text="[z]">
      <formula>NOT(ISERROR(SEARCH("[z]",B15)))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6A5F7-8BFB-4DAD-A761-698285017A12}">
  <dimension ref="A1:J21"/>
  <sheetViews>
    <sheetView zoomScale="130" zoomScaleNormal="130" workbookViewId="0">
      <selection activeCell="K13" sqref="K13"/>
    </sheetView>
  </sheetViews>
  <sheetFormatPr baseColWidth="10" defaultColWidth="18.7109375" defaultRowHeight="12.75" x14ac:dyDescent="0.2"/>
  <cols>
    <col min="1" max="2" width="10.140625" style="48" customWidth="1"/>
    <col min="3" max="6" width="9.42578125" style="48" customWidth="1"/>
    <col min="7" max="7" width="11.5703125" style="48" bestFit="1" customWidth="1"/>
    <col min="8" max="8" width="9.42578125" style="48" customWidth="1"/>
    <col min="9" max="9" width="12.140625" style="48" bestFit="1" customWidth="1"/>
    <col min="10" max="10" width="18.7109375" style="49"/>
    <col min="11" max="16384" width="18.7109375" style="48"/>
  </cols>
  <sheetData>
    <row r="1" spans="1:10" x14ac:dyDescent="0.2">
      <c r="A1" s="80" t="s">
        <v>76</v>
      </c>
      <c r="B1" s="81"/>
      <c r="C1" s="81"/>
      <c r="D1" s="81"/>
      <c r="E1" s="81"/>
      <c r="F1" s="81"/>
      <c r="G1" s="81"/>
      <c r="H1" s="81"/>
      <c r="I1" s="81"/>
      <c r="J1" s="42" t="s">
        <v>35</v>
      </c>
    </row>
    <row r="2" spans="1:10" s="47" customFormat="1" ht="20.25" customHeight="1" x14ac:dyDescent="0.2">
      <c r="A2" s="79" t="s">
        <v>132</v>
      </c>
      <c r="B2" s="79"/>
      <c r="C2" s="79"/>
      <c r="D2" s="79"/>
      <c r="E2" s="79"/>
      <c r="F2" s="79"/>
      <c r="G2" s="79"/>
      <c r="H2" s="79"/>
      <c r="I2" s="79"/>
      <c r="J2" s="42" t="s">
        <v>35</v>
      </c>
    </row>
    <row r="3" spans="1:10" s="44" customFormat="1" ht="40.5" customHeight="1" x14ac:dyDescent="0.15">
      <c r="A3" s="46" t="s">
        <v>42</v>
      </c>
      <c r="B3" s="45" t="s">
        <v>9</v>
      </c>
      <c r="C3" s="45" t="s">
        <v>43</v>
      </c>
      <c r="D3" s="45" t="s">
        <v>44</v>
      </c>
      <c r="E3" s="45" t="s">
        <v>45</v>
      </c>
      <c r="F3" s="45" t="s">
        <v>46</v>
      </c>
      <c r="G3" s="21" t="s">
        <v>133</v>
      </c>
      <c r="H3" s="45" t="s">
        <v>47</v>
      </c>
      <c r="I3" s="45" t="s">
        <v>71</v>
      </c>
      <c r="J3" s="42" t="s">
        <v>35</v>
      </c>
    </row>
    <row r="4" spans="1:10" s="58" customFormat="1" ht="19.350000000000001" customHeight="1" x14ac:dyDescent="0.2">
      <c r="A4" s="57" t="s">
        <v>66</v>
      </c>
      <c r="B4" s="59">
        <v>533</v>
      </c>
      <c r="C4" s="59">
        <v>56</v>
      </c>
      <c r="D4" s="59">
        <v>56</v>
      </c>
      <c r="E4" s="59">
        <v>130</v>
      </c>
      <c r="F4" s="59">
        <v>166</v>
      </c>
      <c r="G4" s="59">
        <v>62</v>
      </c>
      <c r="H4" s="59">
        <v>19</v>
      </c>
      <c r="I4" s="59">
        <v>44</v>
      </c>
      <c r="J4" s="42" t="s">
        <v>35</v>
      </c>
    </row>
    <row r="5" spans="1:10" s="56" customFormat="1" x14ac:dyDescent="0.15">
      <c r="A5" s="57" t="s">
        <v>65</v>
      </c>
      <c r="B5" s="59">
        <v>1076</v>
      </c>
      <c r="C5" s="59">
        <v>104</v>
      </c>
      <c r="D5" s="59">
        <v>116</v>
      </c>
      <c r="E5" s="59">
        <v>332</v>
      </c>
      <c r="F5" s="59">
        <v>308</v>
      </c>
      <c r="G5" s="59">
        <v>102</v>
      </c>
      <c r="H5" s="59">
        <v>32</v>
      </c>
      <c r="I5" s="59">
        <v>82</v>
      </c>
      <c r="J5" s="42" t="s">
        <v>35</v>
      </c>
    </row>
    <row r="6" spans="1:10" s="56" customFormat="1" x14ac:dyDescent="0.15">
      <c r="A6" s="57" t="s">
        <v>64</v>
      </c>
      <c r="B6" s="59">
        <v>1246</v>
      </c>
      <c r="C6" s="59">
        <v>134</v>
      </c>
      <c r="D6" s="59">
        <v>126</v>
      </c>
      <c r="E6" s="59">
        <v>346</v>
      </c>
      <c r="F6" s="59">
        <v>386</v>
      </c>
      <c r="G6" s="59">
        <v>134</v>
      </c>
      <c r="H6" s="59">
        <v>42</v>
      </c>
      <c r="I6" s="59">
        <v>78</v>
      </c>
      <c r="J6" s="42" t="s">
        <v>35</v>
      </c>
    </row>
    <row r="7" spans="1:10" s="56" customFormat="1" x14ac:dyDescent="0.15">
      <c r="A7" s="57" t="s">
        <v>63</v>
      </c>
      <c r="B7" s="30">
        <v>1478</v>
      </c>
      <c r="C7" s="30">
        <v>132</v>
      </c>
      <c r="D7" s="30">
        <v>110</v>
      </c>
      <c r="E7" s="30">
        <v>524</v>
      </c>
      <c r="F7" s="30">
        <v>464</v>
      </c>
      <c r="G7" s="30">
        <v>108</v>
      </c>
      <c r="H7" s="30">
        <v>38</v>
      </c>
      <c r="I7" s="30">
        <v>102</v>
      </c>
      <c r="J7" s="42" t="s">
        <v>35</v>
      </c>
    </row>
    <row r="8" spans="1:10" s="56" customFormat="1" x14ac:dyDescent="0.15">
      <c r="A8" s="57" t="s">
        <v>53</v>
      </c>
      <c r="B8" s="30">
        <v>1488</v>
      </c>
      <c r="C8" s="30">
        <v>182</v>
      </c>
      <c r="D8" s="30">
        <v>104</v>
      </c>
      <c r="E8" s="30">
        <v>488</v>
      </c>
      <c r="F8" s="30">
        <v>486</v>
      </c>
      <c r="G8" s="30">
        <v>108</v>
      </c>
      <c r="H8" s="30">
        <v>32</v>
      </c>
      <c r="I8" s="30">
        <v>88</v>
      </c>
      <c r="J8" s="42" t="s">
        <v>35</v>
      </c>
    </row>
    <row r="9" spans="1:10" s="56" customFormat="1" x14ac:dyDescent="0.15">
      <c r="A9" s="57" t="s">
        <v>54</v>
      </c>
      <c r="B9" s="30">
        <v>1568</v>
      </c>
      <c r="C9" s="30">
        <v>130</v>
      </c>
      <c r="D9" s="30">
        <v>96</v>
      </c>
      <c r="E9" s="30">
        <v>596</v>
      </c>
      <c r="F9" s="30">
        <v>518</v>
      </c>
      <c r="G9" s="30">
        <v>108</v>
      </c>
      <c r="H9" s="30">
        <v>32</v>
      </c>
      <c r="I9" s="30">
        <v>88</v>
      </c>
      <c r="J9" s="42" t="s">
        <v>35</v>
      </c>
    </row>
    <row r="10" spans="1:10" s="53" customFormat="1" ht="19.350000000000001" customHeight="1" x14ac:dyDescent="0.15">
      <c r="A10" s="55" t="s">
        <v>55</v>
      </c>
      <c r="B10" s="54">
        <f>SUM(B4:B9)</f>
        <v>7389</v>
      </c>
      <c r="C10" s="54">
        <f t="shared" ref="C10:I10" si="0">SUM(C4:C9)</f>
        <v>738</v>
      </c>
      <c r="D10" s="54">
        <f t="shared" si="0"/>
        <v>608</v>
      </c>
      <c r="E10" s="54">
        <f t="shared" si="0"/>
        <v>2416</v>
      </c>
      <c r="F10" s="54">
        <f t="shared" si="0"/>
        <v>2328</v>
      </c>
      <c r="G10" s="54">
        <f t="shared" si="0"/>
        <v>622</v>
      </c>
      <c r="H10" s="54">
        <f t="shared" si="0"/>
        <v>195</v>
      </c>
      <c r="I10" s="54">
        <f t="shared" si="0"/>
        <v>482</v>
      </c>
      <c r="J10" s="42" t="s">
        <v>35</v>
      </c>
    </row>
    <row r="11" spans="1:10" s="56" customFormat="1" x14ac:dyDescent="0.15">
      <c r="A11" s="57" t="s">
        <v>56</v>
      </c>
      <c r="B11" s="30">
        <v>851</v>
      </c>
      <c r="C11" s="30">
        <v>80</v>
      </c>
      <c r="D11" s="30">
        <v>59</v>
      </c>
      <c r="E11" s="30">
        <v>289</v>
      </c>
      <c r="F11" s="30">
        <v>299</v>
      </c>
      <c r="G11" s="30">
        <v>50</v>
      </c>
      <c r="H11" s="30">
        <v>19</v>
      </c>
      <c r="I11" s="30">
        <v>55</v>
      </c>
      <c r="J11" s="42" t="s">
        <v>35</v>
      </c>
    </row>
    <row r="12" spans="1:10" s="56" customFormat="1" x14ac:dyDescent="0.15">
      <c r="A12" s="57" t="s">
        <v>57</v>
      </c>
      <c r="B12" s="30">
        <v>882</v>
      </c>
      <c r="C12" s="30">
        <v>81</v>
      </c>
      <c r="D12" s="30">
        <v>76</v>
      </c>
      <c r="E12" s="30">
        <v>301</v>
      </c>
      <c r="F12" s="30">
        <v>294</v>
      </c>
      <c r="G12" s="30">
        <v>56</v>
      </c>
      <c r="H12" s="30">
        <v>23</v>
      </c>
      <c r="I12" s="30">
        <v>51</v>
      </c>
      <c r="J12" s="42" t="s">
        <v>35</v>
      </c>
    </row>
    <row r="13" spans="1:10" s="56" customFormat="1" x14ac:dyDescent="0.15">
      <c r="A13" s="57" t="s">
        <v>58</v>
      </c>
      <c r="B13" s="30">
        <v>718</v>
      </c>
      <c r="C13" s="30">
        <v>68</v>
      </c>
      <c r="D13" s="30">
        <v>66</v>
      </c>
      <c r="E13" s="30">
        <v>214</v>
      </c>
      <c r="F13" s="30">
        <v>246</v>
      </c>
      <c r="G13" s="30">
        <v>60</v>
      </c>
      <c r="H13" s="30">
        <v>16</v>
      </c>
      <c r="I13" s="30">
        <v>48</v>
      </c>
      <c r="J13" s="42" t="s">
        <v>35</v>
      </c>
    </row>
    <row r="14" spans="1:10" s="56" customFormat="1" x14ac:dyDescent="0.15">
      <c r="A14" s="57" t="s">
        <v>59</v>
      </c>
      <c r="B14" s="30">
        <v>698</v>
      </c>
      <c r="C14" s="30">
        <v>70</v>
      </c>
      <c r="D14" s="30">
        <v>70</v>
      </c>
      <c r="E14" s="30">
        <v>201</v>
      </c>
      <c r="F14" s="30">
        <v>242</v>
      </c>
      <c r="G14" s="30">
        <v>49</v>
      </c>
      <c r="H14" s="30">
        <v>19</v>
      </c>
      <c r="I14" s="30">
        <v>47</v>
      </c>
      <c r="J14" s="42" t="s">
        <v>35</v>
      </c>
    </row>
    <row r="15" spans="1:10" s="56" customFormat="1" x14ac:dyDescent="0.15">
      <c r="A15" s="57" t="s">
        <v>60</v>
      </c>
      <c r="B15" s="30">
        <v>618</v>
      </c>
      <c r="C15" s="30">
        <v>73</v>
      </c>
      <c r="D15" s="30">
        <v>70</v>
      </c>
      <c r="E15" s="30">
        <v>149</v>
      </c>
      <c r="F15" s="30">
        <v>199</v>
      </c>
      <c r="G15" s="30">
        <v>52</v>
      </c>
      <c r="H15" s="30">
        <v>19</v>
      </c>
      <c r="I15" s="30">
        <v>56</v>
      </c>
      <c r="J15" s="42" t="s">
        <v>35</v>
      </c>
    </row>
    <row r="16" spans="1:10" s="56" customFormat="1" x14ac:dyDescent="0.15">
      <c r="A16" s="57" t="s">
        <v>61</v>
      </c>
      <c r="B16" s="30" t="s">
        <v>136</v>
      </c>
      <c r="C16" s="30" t="s">
        <v>136</v>
      </c>
      <c r="D16" s="30" t="s">
        <v>136</v>
      </c>
      <c r="E16" s="30" t="s">
        <v>136</v>
      </c>
      <c r="F16" s="30" t="s">
        <v>136</v>
      </c>
      <c r="G16" s="30" t="s">
        <v>136</v>
      </c>
      <c r="H16" s="30" t="s">
        <v>136</v>
      </c>
      <c r="I16" s="30" t="s">
        <v>136</v>
      </c>
      <c r="J16" s="42" t="s">
        <v>35</v>
      </c>
    </row>
    <row r="17" spans="1:10" s="53" customFormat="1" ht="19.350000000000001" customHeight="1" x14ac:dyDescent="0.15">
      <c r="A17" s="55" t="s">
        <v>9</v>
      </c>
      <c r="B17" s="54">
        <f>SUM(B10:B16)</f>
        <v>11156</v>
      </c>
      <c r="C17" s="54">
        <f t="shared" ref="C17:I17" si="1">SUM(C10:C16)</f>
        <v>1110</v>
      </c>
      <c r="D17" s="54">
        <f t="shared" si="1"/>
        <v>949</v>
      </c>
      <c r="E17" s="54">
        <f t="shared" si="1"/>
        <v>3570</v>
      </c>
      <c r="F17" s="54">
        <f t="shared" si="1"/>
        <v>3608</v>
      </c>
      <c r="G17" s="54">
        <f t="shared" si="1"/>
        <v>889</v>
      </c>
      <c r="H17" s="54">
        <f t="shared" si="1"/>
        <v>291</v>
      </c>
      <c r="I17" s="54">
        <f t="shared" si="1"/>
        <v>739</v>
      </c>
      <c r="J17" s="42" t="s">
        <v>35</v>
      </c>
    </row>
    <row r="18" spans="1:10" s="52" customFormat="1" ht="5.0999999999999996" customHeight="1" x14ac:dyDescent="0.2">
      <c r="A18" s="82" t="s">
        <v>75</v>
      </c>
      <c r="B18" s="82"/>
      <c r="C18" s="82"/>
      <c r="D18" s="82"/>
      <c r="E18" s="82"/>
      <c r="F18" s="82"/>
      <c r="G18" s="82"/>
      <c r="H18" s="82"/>
      <c r="I18" s="82"/>
      <c r="J18" s="42" t="s">
        <v>35</v>
      </c>
    </row>
    <row r="19" spans="1:10" s="51" customFormat="1" ht="14.1" customHeight="1" x14ac:dyDescent="0.15">
      <c r="A19" s="83" t="s">
        <v>70</v>
      </c>
      <c r="B19" s="83"/>
      <c r="C19" s="83"/>
      <c r="D19" s="83"/>
      <c r="E19" s="83"/>
      <c r="F19" s="83"/>
      <c r="G19" s="83"/>
      <c r="H19" s="83"/>
      <c r="I19" s="83"/>
      <c r="J19" s="42" t="s">
        <v>35</v>
      </c>
    </row>
    <row r="20" spans="1:10" s="50" customFormat="1" ht="10.5" customHeight="1" x14ac:dyDescent="0.2">
      <c r="A20" s="84" t="s">
        <v>135</v>
      </c>
      <c r="B20" s="84"/>
      <c r="C20" s="84"/>
      <c r="D20" s="84"/>
      <c r="E20" s="84"/>
      <c r="F20" s="84"/>
      <c r="G20" s="84"/>
      <c r="H20" s="84"/>
      <c r="I20" s="84"/>
      <c r="J20" s="42" t="s">
        <v>35</v>
      </c>
    </row>
    <row r="21" spans="1:10" s="49" customFormat="1" ht="12.75" customHeight="1" x14ac:dyDescent="0.15">
      <c r="A21" s="43" t="s">
        <v>36</v>
      </c>
      <c r="B21" s="43" t="s">
        <v>36</v>
      </c>
      <c r="C21" s="43" t="s">
        <v>36</v>
      </c>
      <c r="D21" s="43" t="s">
        <v>36</v>
      </c>
      <c r="E21" s="43" t="s">
        <v>36</v>
      </c>
      <c r="F21" s="43" t="s">
        <v>36</v>
      </c>
      <c r="G21" s="43"/>
      <c r="H21" s="43" t="s">
        <v>36</v>
      </c>
      <c r="I21" s="43" t="s">
        <v>36</v>
      </c>
      <c r="J21" s="42" t="s">
        <v>37</v>
      </c>
    </row>
  </sheetData>
  <mergeCells count="5">
    <mergeCell ref="A1:I1"/>
    <mergeCell ref="A2:I2"/>
    <mergeCell ref="A18:I18"/>
    <mergeCell ref="A19:I19"/>
    <mergeCell ref="A20:I20"/>
  </mergeCells>
  <conditionalFormatting sqref="B7">
    <cfRule type="containsText" dxfId="6" priority="7" operator="containsText" text="[z]">
      <formula>NOT(ISERROR(SEARCH("[z]",B7)))</formula>
    </cfRule>
  </conditionalFormatting>
  <conditionalFormatting sqref="C7:I7 C9:I9">
    <cfRule type="containsText" dxfId="5" priority="6" operator="containsText" text="[z]">
      <formula>NOT(ISERROR(SEARCH("[z]",C7)))</formula>
    </cfRule>
  </conditionalFormatting>
  <conditionalFormatting sqref="B9">
    <cfRule type="containsText" dxfId="4" priority="5" operator="containsText" text="[z]">
      <formula>NOT(ISERROR(SEARCH("[z]",B9)))</formula>
    </cfRule>
  </conditionalFormatting>
  <conditionalFormatting sqref="B11:I12 B14:I16">
    <cfRule type="containsText" dxfId="3" priority="4" operator="containsText" text="[z]">
      <formula>NOT(ISERROR(SEARCH("[z]",B11)))</formula>
    </cfRule>
  </conditionalFormatting>
  <conditionalFormatting sqref="B8">
    <cfRule type="containsText" dxfId="2" priority="3" operator="containsText" text="[z]">
      <formula>NOT(ISERROR(SEARCH("[z]",B8)))</formula>
    </cfRule>
  </conditionalFormatting>
  <conditionalFormatting sqref="C8:I8">
    <cfRule type="containsText" dxfId="1" priority="2" operator="containsText" text="[z]">
      <formula>NOT(ISERROR(SEARCH("[z]",C8)))</formula>
    </cfRule>
  </conditionalFormatting>
  <conditionalFormatting sqref="B13:I13">
    <cfRule type="containsText" dxfId="0" priority="1" operator="containsText" text="[z]">
      <formula>NOT(ISERROR(SEARCH("[z]",B13)))</formula>
    </cfRule>
  </conditionalFormatting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16</vt:i4>
      </vt:variant>
      <vt:variant>
        <vt:lpstr>Benannte Bereiche</vt:lpstr>
      </vt:variant>
      <vt:variant>
        <vt:i4>16</vt:i4>
      </vt:variant>
    </vt:vector>
  </HeadingPairs>
  <TitlesOfParts>
    <vt:vector size="32" baseType="lpstr">
      <vt:lpstr>SEE_Januar_BarrFrei</vt:lpstr>
      <vt:lpstr>SEE_Februar_BarrFrei</vt:lpstr>
      <vt:lpstr>SEE_März_BarrFrei</vt:lpstr>
      <vt:lpstr>SEE_April_BarrFrei</vt:lpstr>
      <vt:lpstr>SEE_Mai_Barrfrei</vt:lpstr>
      <vt:lpstr>SEE_Juni_Barrfrei</vt:lpstr>
      <vt:lpstr>SEE_Juli_Barrfrei</vt:lpstr>
      <vt:lpstr>SEE_August_Barrfrei</vt:lpstr>
      <vt:lpstr>SEE_September_Barrfrei</vt:lpstr>
      <vt:lpstr>SEE_Oktober_Barrfrei</vt:lpstr>
      <vt:lpstr>SEE_November_Barrfrei</vt:lpstr>
      <vt:lpstr>SEE_Dezember_Barrfrei</vt:lpstr>
      <vt:lpstr>SEE_Jahresergebnis_Barrfrei</vt:lpstr>
      <vt:lpstr>XX_SEE_Umschlag Häfen_MM2025</vt:lpstr>
      <vt:lpstr>Y_SEE_Empf_Vers_MM2025</vt:lpstr>
      <vt:lpstr>Z_SEE_ANK_Schiff_Häfen_MM2025</vt:lpstr>
      <vt:lpstr>SEE_April_BarrFrei!Druckbereich</vt:lpstr>
      <vt:lpstr>SEE_August_Barrfrei!Druckbereich</vt:lpstr>
      <vt:lpstr>SEE_Dezember_Barrfrei!Druckbereich</vt:lpstr>
      <vt:lpstr>SEE_Februar_BarrFrei!Druckbereich</vt:lpstr>
      <vt:lpstr>SEE_Jahresergebnis_Barrfrei!Druckbereich</vt:lpstr>
      <vt:lpstr>SEE_Januar_BarrFrei!Druckbereich</vt:lpstr>
      <vt:lpstr>SEE_Juli_Barrfrei!Druckbereich</vt:lpstr>
      <vt:lpstr>SEE_Juni_Barrfrei!Druckbereich</vt:lpstr>
      <vt:lpstr>SEE_Mai_Barrfrei!Druckbereich</vt:lpstr>
      <vt:lpstr>SEE_März_BarrFrei!Druckbereich</vt:lpstr>
      <vt:lpstr>SEE_November_Barrfrei!Druckbereich</vt:lpstr>
      <vt:lpstr>SEE_Oktober_Barrfrei!Druckbereich</vt:lpstr>
      <vt:lpstr>SEE_September_Barrfrei!Druckbereich</vt:lpstr>
      <vt:lpstr>'XX_SEE_Umschlag Häfen_MM2025'!Druckbereich</vt:lpstr>
      <vt:lpstr>Y_SEE_Empf_Vers_MM2025!Druckbereich</vt:lpstr>
      <vt:lpstr>Z_SEE_ANK_Schiff_Häfen_MM2025!Druckbereich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2023-06-15T11:40:24Z</cp:lastPrinted>
  <dcterms:created xsi:type="dcterms:W3CDTF">2008-04-14T12:54:28Z</dcterms:created>
  <dcterms:modified xsi:type="dcterms:W3CDTF">2026-04-10T11:31:45Z</dcterms:modified>
</cp:coreProperties>
</file>